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使い方" sheetId="1" state="visible" r:id="rId1"/>
    <sheet xmlns:r="http://schemas.openxmlformats.org/officeDocument/2006/relationships" name="確認項目" sheetId="2" state="visible" r:id="rId2"/>
    <sheet xmlns:r="http://schemas.openxmlformats.org/officeDocument/2006/relationships" name="パトロール記録" sheetId="3" state="visible" r:id="rId3"/>
    <sheet xmlns:r="http://schemas.openxmlformats.org/officeDocument/2006/relationships" name="指摘の一覧" sheetId="4" state="visible" r:id="rId4"/>
    <sheet xmlns:r="http://schemas.openxmlformats.org/officeDocument/2006/relationships" name="記入例" sheetId="5" state="visible" r:id="rId5"/>
  </sheets>
  <definedNames>
    <definedName name="_xlnm.Print_Area" localSheetId="0">'使い方'!$A$1:$B$17</definedName>
    <definedName name="_xlnm.Print_Area" localSheetId="1">'確認項目'!$A$1:$I$21</definedName>
    <definedName name="_xlnm._FilterDatabase" localSheetId="2" hidden="1">'パトロール記録'!$A$6:$T$206</definedName>
    <definedName name="_xlnm.Print_Titles" localSheetId="2">'パトロール記録'!$5:$6</definedName>
    <definedName name="_xlnm.Print_Area" localSheetId="2">'パトロール記録'!$A$1:$T$46</definedName>
    <definedName name="_xlnm._FilterDatabase" localSheetId="3" hidden="1">'指摘の一覧'!$A$6:$P$206</definedName>
    <definedName name="_xlnm.Print_Titles" localSheetId="3">'指摘の一覧'!$5:$6</definedName>
    <definedName name="_xlnm.Print_Area" localSheetId="3">'指摘の一覧'!$A$1:$P$46</definedName>
    <definedName name="_xlnm.Print_Area" localSheetId="4">'記入例'!$A$1:$BK$38</definedName>
  </definedNames>
  <calcPr calcId="124519" fullCalcOnLoad="1"/>
</workbook>
</file>

<file path=xl/styles.xml><?xml version="1.0" encoding="utf-8"?>
<styleSheet xmlns="http://schemas.openxmlformats.org/spreadsheetml/2006/main">
  <numFmts count="5">
    <numFmt numFmtId="164" formatCode="yyyy/m/d"/>
    <numFmt numFmtId="165" formatCode="yyyy/m/d&quot;　から&quot;"/>
    <numFmt numFmtId="166" formatCode="yyyy/m/d&quot;　まで&quot;"/>
    <numFmt numFmtId="167" formatCode="&quot;あと&quot;0&quot;日&quot;;&quot;超過&quot;0&quot;日&quot;;&quot;当日&quot;"/>
    <numFmt numFmtId="168" formatCode="0&quot;日&quot;"/>
  </numFmts>
  <fonts count="13">
    <font>
      <name val="Calibri"/>
      <family val="2"/>
      <color theme="1"/>
      <sz val="11"/>
      <scheme val="minor"/>
    </font>
    <font>
      <name val="游ゴシック"/>
      <b val="1"/>
      <color rgb="0016314D"/>
      <sz val="16"/>
    </font>
    <font>
      <name val="游ゴシック"/>
      <sz val="10"/>
    </font>
    <font>
      <name val="游ゴシック"/>
      <color rgb="00595959"/>
      <sz val="9"/>
    </font>
    <font>
      <name val="游ゴシック"/>
      <color rgb="00595959"/>
      <sz val="10"/>
    </font>
    <font>
      <name val="游ゴシック"/>
      <sz val="9"/>
    </font>
    <font>
      <name val="游ゴシック"/>
      <b val="1"/>
      <color rgb="005A3A00"/>
      <sz val="9"/>
    </font>
    <font>
      <name val="游ゴシック"/>
      <b val="1"/>
      <color rgb="00FFFFFF"/>
      <sz val="9"/>
    </font>
    <font>
      <name val="游ゴシック"/>
      <b val="1"/>
      <sz val="9"/>
    </font>
    <font>
      <name val="游ゴシック"/>
      <sz val="14"/>
    </font>
    <font>
      <name val="游ゴシック"/>
      <color rgb="008C8C8C"/>
      <sz val="9"/>
    </font>
    <font>
      <name val="游ゴシック"/>
      <b val="1"/>
      <color rgb="00000000"/>
      <sz val="10"/>
    </font>
    <font>
      <name val="游ゴシック"/>
      <b val="1"/>
      <color rgb="0016314D"/>
      <sz val="10"/>
    </font>
  </fonts>
  <fills count="7">
    <fill>
      <patternFill/>
    </fill>
    <fill>
      <patternFill patternType="gray125"/>
    </fill>
    <fill>
      <patternFill patternType="solid">
        <fgColor rgb="00E3F1EE"/>
        <bgColor rgb="00E3F1EE"/>
      </patternFill>
    </fill>
    <fill>
      <patternFill patternType="solid">
        <fgColor rgb="00FFF2CC"/>
        <bgColor rgb="00FFF2CC"/>
      </patternFill>
    </fill>
    <fill>
      <patternFill patternType="solid">
        <fgColor rgb="00F6CF7A"/>
        <bgColor rgb="00F6CF7A"/>
      </patternFill>
    </fill>
    <fill>
      <patternFill patternType="solid">
        <fgColor rgb="0016314D"/>
        <bgColor rgb="0016314D"/>
      </patternFill>
    </fill>
    <fill>
      <patternFill patternType="solid">
        <fgColor rgb="00EDEDED"/>
        <bgColor rgb="00EDEDED"/>
      </patternFill>
    </fill>
  </fills>
  <borders count="6">
    <border>
      <left/>
      <right/>
      <top/>
      <bottom/>
      <diagonal/>
    </border>
    <border>
      <left style="thin">
        <color rgb="00808080"/>
      </left>
      <right style="thin">
        <color rgb="00808080"/>
      </right>
      <top style="thin">
        <color rgb="00808080"/>
      </top>
      <bottom style="thin">
        <color rgb="00808080"/>
      </bottom>
    </border>
    <border>
      <left/>
      <right/>
      <top style="thin">
        <color rgb="00808080"/>
      </top>
      <bottom/>
      <diagonal/>
    </border>
    <border>
      <left/>
      <right style="thin">
        <color rgb="00808080"/>
      </right>
      <top style="thin">
        <color rgb="00808080"/>
      </top>
      <bottom/>
      <diagonal/>
    </border>
    <border>
      <left/>
      <right/>
      <top style="thin">
        <color rgb="00808080"/>
      </top>
      <bottom style="thin">
        <color rgb="00808080"/>
      </bottom>
      <diagonal/>
    </border>
    <border>
      <left/>
      <right style="thin">
        <color rgb="00808080"/>
      </right>
      <top style="thin">
        <color rgb="00808080"/>
      </top>
      <bottom style="thin">
        <color rgb="00808080"/>
      </bottom>
      <diagonal/>
    </border>
  </borders>
  <cellStyleXfs count="1">
    <xf numFmtId="0" fontId="0" fillId="0" borderId="0"/>
  </cellStyleXfs>
  <cellXfs count="31">
    <xf numFmtId="0" fontId="0" fillId="0" borderId="0" pivotButton="0" quotePrefix="0" xfId="0"/>
    <xf numFmtId="0" fontId="1" fillId="0" borderId="0" applyAlignment="1" pivotButton="0" quotePrefix="0" xfId="0">
      <alignment horizontal="left" vertical="center"/>
    </xf>
    <xf numFmtId="0" fontId="2" fillId="0" borderId="0" applyAlignment="1" pivotButton="0" quotePrefix="0" xfId="0">
      <alignment horizontal="right" vertical="top" wrapText="1"/>
    </xf>
    <xf numFmtId="0" fontId="2" fillId="0" borderId="0" applyAlignment="1" pivotButton="0" quotePrefix="0" xfId="0">
      <alignment horizontal="left" vertical="top" wrapText="1"/>
    </xf>
    <xf numFmtId="0" fontId="3" fillId="0" borderId="0" applyAlignment="1" pivotButton="0" quotePrefix="0" xfId="0">
      <alignment horizontal="left" vertical="center" wrapText="1"/>
    </xf>
    <xf numFmtId="0" fontId="4" fillId="0" borderId="0" applyAlignment="1" pivotButton="0" quotePrefix="0" xfId="0">
      <alignment horizontal="left" vertical="center" wrapText="1"/>
    </xf>
    <xf numFmtId="0" fontId="3" fillId="0" borderId="0" applyAlignment="1" pivotButton="0" quotePrefix="0" xfId="0">
      <alignment horizontal="left" vertical="center"/>
    </xf>
    <xf numFmtId="0" fontId="5" fillId="2" borderId="1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center" vertical="center" wrapText="1"/>
    </xf>
    <xf numFmtId="0" fontId="5" fillId="3" borderId="1" applyAlignment="1" pivotButton="0" quotePrefix="0" xfId="0">
      <alignment horizontal="center" vertical="center" wrapText="1"/>
    </xf>
    <xf numFmtId="0" fontId="6" fillId="4" borderId="1" applyAlignment="1" pivotButton="0" quotePrefix="0" xfId="0">
      <alignment horizontal="center" vertical="center" wrapText="1"/>
    </xf>
    <xf numFmtId="0" fontId="0" fillId="0" borderId="4" pivotButton="0" quotePrefix="0" xfId="0"/>
    <xf numFmtId="0" fontId="0" fillId="0" borderId="5" pivotButton="0" quotePrefix="0" xfId="0"/>
    <xf numFmtId="0" fontId="7" fillId="5" borderId="1" applyAlignment="1" pivotButton="0" quotePrefix="0" xfId="0">
      <alignment horizontal="left" vertical="center" wrapText="1"/>
    </xf>
    <xf numFmtId="0" fontId="8" fillId="6" borderId="1" applyAlignment="1" pivotButton="0" quotePrefix="0" xfId="0">
      <alignment horizontal="center" vertical="center" wrapText="1"/>
    </xf>
    <xf numFmtId="0" fontId="3" fillId="0" borderId="1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left" vertical="center" wrapText="1"/>
    </xf>
    <xf numFmtId="0" fontId="9" fillId="0" borderId="0" pivotButton="0" quotePrefix="0" xfId="0"/>
    <xf numFmtId="0" fontId="3" fillId="0" borderId="0" applyAlignment="1" pivotButton="0" quotePrefix="0" xfId="0">
      <alignment horizontal="right" vertical="center" wrapText="1"/>
    </xf>
    <xf numFmtId="164" fontId="5" fillId="2" borderId="1" applyAlignment="1" pivotButton="0" quotePrefix="0" xfId="0">
      <alignment horizontal="center" vertical="center" wrapText="1"/>
    </xf>
    <xf numFmtId="0" fontId="10" fillId="0" borderId="0" applyAlignment="1" pivotButton="0" quotePrefix="0" xfId="0">
      <alignment horizontal="left" vertical="center" wrapText="1"/>
    </xf>
    <xf numFmtId="0" fontId="8" fillId="6" borderId="1" applyAlignment="1" pivotButton="0" quotePrefix="0" xfId="0">
      <alignment horizontal="center" vertical="center" textRotation="255"/>
    </xf>
    <xf numFmtId="164" fontId="5" fillId="0" borderId="1" applyAlignment="1" pivotButton="0" quotePrefix="0" xfId="0">
      <alignment horizontal="center" vertical="center" wrapText="1"/>
    </xf>
    <xf numFmtId="165" fontId="5" fillId="0" borderId="1" applyAlignment="1" pivotButton="0" quotePrefix="0" xfId="0">
      <alignment horizontal="right" vertical="center" wrapText="1"/>
    </xf>
    <xf numFmtId="166" fontId="5" fillId="0" borderId="1" applyAlignment="1" pivotButton="0" quotePrefix="0" xfId="0">
      <alignment horizontal="left" vertical="center" wrapText="1"/>
    </xf>
    <xf numFmtId="167" fontId="5" fillId="2" borderId="1" applyAlignment="1" pivotButton="0" quotePrefix="0" xfId="0">
      <alignment horizontal="center" vertical="center" wrapText="1"/>
    </xf>
    <xf numFmtId="168" fontId="5" fillId="2" borderId="1" applyAlignment="1" pivotButton="0" quotePrefix="0" xfId="0">
      <alignment horizontal="center" vertical="center" wrapText="1"/>
    </xf>
    <xf numFmtId="0" fontId="11" fillId="0" borderId="0" applyAlignment="1" pivotButton="0" quotePrefix="0" xfId="0">
      <alignment horizontal="left" vertical="center"/>
    </xf>
    <xf numFmtId="0" fontId="3" fillId="0" borderId="0" applyAlignment="1" pivotButton="0" quotePrefix="0" xfId="0">
      <alignment horizontal="right" vertical="center"/>
    </xf>
    <xf numFmtId="0" fontId="12" fillId="0" borderId="0" applyAlignment="1" pivotButton="0" quotePrefix="0" xfId="0">
      <alignment horizontal="left" vertical="center"/>
    </xf>
    <xf numFmtId="0" fontId="5" fillId="0" borderId="0" applyAlignment="1" pivotButton="0" quotePrefix="0" xfId="0">
      <alignment horizontal="left" vertical="center"/>
    </xf>
  </cellXfs>
  <cellStyles count="1">
    <cellStyle name="Normal" xfId="0" builtinId="0" hidden="0"/>
  </cellStyles>
  <dxfs count="3">
    <dxf>
      <font>
        <b val="1"/>
        <color rgb="005A3A00"/>
      </font>
      <fill>
        <patternFill patternType="solid">
          <fgColor rgb="00F6CF7A"/>
          <bgColor rgb="00F6CF7A"/>
        </patternFill>
      </fill>
    </dxf>
    <dxf>
      <fill>
        <patternFill patternType="solid">
          <fgColor rgb="00FFF2CC"/>
          <bgColor rgb="00FFF2CC"/>
        </patternFill>
      </fill>
    </dxf>
    <dxf>
      <font>
        <color rgb="008C8C8C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B17"/>
  <sheetViews>
    <sheetView showGridLines="0" zoomScale="100" workbookViewId="0">
      <selection activeCell="A1" sqref="A1"/>
    </sheetView>
  </sheetViews>
  <sheetFormatPr baseColWidth="8" defaultRowHeight="15"/>
  <cols>
    <col width="4" customWidth="1" min="1" max="1"/>
    <col width="92" customWidth="1" min="2" max="2"/>
  </cols>
  <sheetData>
    <row r="1" ht="30" customHeight="1">
      <c r="A1" s="1" t="inlineStr">
        <is>
          <t>使い方</t>
        </is>
      </c>
    </row>
    <row r="3" ht="59" customHeight="1">
      <c r="A3" s="2" t="inlineStr">
        <is>
          <t>1.</t>
        </is>
      </c>
      <c r="B3" s="3" t="inlineStr">
        <is>
          <t>「確認項目」を、職場に合わせて書き換えます。項目名（短く）、何を見るか、何と照らすか、見る工程を書きます。使わない項目は、項目名を空欄にします。右側の「工程の名前」も、職場の呼び名に直します。</t>
        </is>
      </c>
    </row>
    <row r="4" ht="42" customHeight="1">
      <c r="A4" s="2" t="inlineStr">
        <is>
          <t>2.</t>
        </is>
      </c>
      <c r="B4" s="3" t="inlineStr">
        <is>
          <t>項目の名前を変えたときは、「指摘の一覧」で使っている項目も同じ名前に直します。一覧の件数は、名前が一致する行だけを数えます。</t>
        </is>
      </c>
    </row>
    <row r="5" ht="59" customHeight="1">
      <c r="A5" s="2" t="inlineStr">
        <is>
          <t>3.</t>
        </is>
      </c>
      <c r="B5" s="3" t="inlineStr">
        <is>
          <t>工程パトロールに回ったら、「パトロール記録」に1行足します。1行は、1回の巡回で見た1つの工程です。日付、工程、回った人を書き、項目ごとに ○・×・－ を選びます。○は問題なし、×は指摘あり、－は見なかった項目か、その工程に関係のない項目です。</t>
        </is>
      </c>
    </row>
    <row r="6" ht="59" customHeight="1">
      <c r="A6" s="2" t="inlineStr">
        <is>
          <t>4.</t>
        </is>
      </c>
      <c r="B6" s="3" t="inlineStr">
        <is>
          <t>× を付けたら、「指摘の一覧」に1件1行で書きます。番号、見つけた日、工程、項目、指摘の事実を書きます。事実は、何が・どこで・どうなっていたかを、見たとおりに書きます。思ったことや人の評価は書きません。</t>
        </is>
      </c>
    </row>
    <row r="7" ht="76" customHeight="1">
      <c r="A7" s="2" t="inlineStr">
        <is>
          <t>5.</t>
        </is>
      </c>
      <c r="B7" s="3" t="inlineStr">
        <is>
          <t>その場でした対応を「その場の対応」に書き、「扱い」を選びます。その場で直したときは「その場で直した」、後で直すために記録に残すときは「記録に回す」、安全に関わる指摘は「安全の担当へ渡した」です。その場で直すか記録に回すかの分け方は、現場で試した人「現タメ」の記事「工程パトロールの指摘を「その場で直す」か「記録に回す」か」に書いています。</t>
        </is>
      </c>
    </row>
    <row r="8" ht="59" customHeight="1">
      <c r="A8" s="2" t="inlineStr">
        <is>
          <t>6.</t>
        </is>
      </c>
      <c r="B8" s="3" t="inlineStr">
        <is>
          <t>「記録に回す」指摘には、担当と期限を書きます。直したら、閉じた日と閉じた内容を書きます。閉じた日を書くと、状態が「完了」になります。「その場で直した」指摘は、閉じた日を書かなくても「完了」になります。</t>
        </is>
      </c>
    </row>
    <row r="9" ht="59" customHeight="1">
      <c r="A9" s="2" t="inlineStr">
        <is>
          <t>7.</t>
        </is>
      </c>
      <c r="B9" s="3" t="inlineStr">
        <is>
          <t>「状態」は自動で入ります。期限を過ぎてまだ閉じていない指摘は「期限超過」、期限が空欄の指摘は「期限なし」で、色が付きます。「安全の担当へ渡した」指摘は「渡し済み」になり、この表では追いません。</t>
        </is>
      </c>
    </row>
    <row r="10" ht="59" customHeight="1">
      <c r="A10" s="2" t="inlineStr">
        <is>
          <t>8.</t>
        </is>
      </c>
      <c r="B10" s="3" t="inlineStr">
        <is>
          <t>「パトロール記録」の「照合」欄は、×の数に対して「指摘の一覧」の件数が足りないときに「一覧に○件足りない」と出ます。数えるのは日付と工程が同じ行なので、同じ日に同じ工程を2回回ったときは、2回分を合わせて数えます。</t>
        </is>
      </c>
    </row>
    <row r="11" ht="59" customHeight="1">
      <c r="A11" s="2" t="inlineStr">
        <is>
          <t>9.</t>
        </is>
      </c>
      <c r="B11" s="3" t="inlineStr">
        <is>
          <t>「指摘の一覧」の「同じ項目の件数」は、その項目の指摘が一覧に何件あるかです。2件以上で薄い黄色、そのうち最も多い項目は濃い黄色になります。同じ項目に集まるときは、人が守っていないと決めつけず、標準の書き方、設備、判定の基準、項目の書き方から見直します。</t>
        </is>
      </c>
    </row>
    <row r="12" ht="42" customHeight="1">
      <c r="A12" s="2" t="inlineStr">
        <is>
          <t>10.</t>
        </is>
      </c>
      <c r="B12" s="3" t="inlineStr">
        <is>
          <t>「指摘の一覧」の「数える期間」に日付を入れると、その期間の指摘だけを数えます。空欄のときは、すべての行を数えます。月ごとに見返すときに使います。</t>
        </is>
      </c>
    </row>
    <row r="13" ht="42" customHeight="1">
      <c r="A13" s="2" t="inlineStr">
        <is>
          <t>11.</t>
        </is>
      </c>
      <c r="B13" s="3" t="inlineStr">
        <is>
          <t>回る間隔、回る人、1回にかける時間は、この様式では決めていません。工程の重要度、最近の変更、これまでの指摘を見て、職場で決めてください。</t>
        </is>
      </c>
    </row>
    <row r="14" ht="59" customHeight="1">
      <c r="A14" s="2" t="inlineStr">
        <is>
          <t>12.</t>
        </is>
      </c>
      <c r="B14" s="3" t="inlineStr">
        <is>
          <t>印刷は、「使い方」が A4 縦、ほかの4つが A4 横です。「パトロール記録」と「指摘の一覧」は、横幅が1枚に収まり、見出しの行が各ページに付きます。印刷範囲は先頭の40行までなので、行を増やして使うときは、印刷範囲も広げてください。</t>
        </is>
      </c>
    </row>
    <row r="15" ht="42" customHeight="1">
      <c r="A15" s="2" t="inlineStr">
        <is>
          <t>13.</t>
        </is>
      </c>
      <c r="B15" s="3" t="inlineStr">
        <is>
          <t>「記入例」は、5つの工程を1か月ぶん回った例です。工程名、日付、指摘の内容は説明のための例で、実在の記録ではありません。色は 2026年10月30日を今日として付けています。</t>
        </is>
      </c>
    </row>
    <row r="17" ht="20" customHeight="1">
      <c r="B17" s="4" t="inlineStr">
        <is>
          <t>この様式は、社内で書き換えて使ってかまいません。列の名前や並びは、職場の決まりに合わせて直してください。</t>
        </is>
      </c>
    </row>
  </sheetData>
  <mergeCells count="1">
    <mergeCell ref="A1:B1"/>
  </mergeCells>
  <printOptions horizontalCentered="1"/>
  <pageMargins left="0.3" right="0.3" top="0.4" bottom="0.4" header="0.2" footer="0.2"/>
  <pageSetup orientation="portrait" paperSize="9" fitToHeight="1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J21"/>
  <sheetViews>
    <sheetView showGridLines="0" zoomScale="100" workbookViewId="0">
      <selection activeCell="A1" sqref="A1"/>
    </sheetView>
  </sheetViews>
  <sheetFormatPr baseColWidth="8" defaultRowHeight="15"/>
  <cols>
    <col width="8" customWidth="1" min="1" max="1"/>
    <col width="14" customWidth="1" min="2" max="2"/>
    <col width="44" customWidth="1" min="3" max="3"/>
    <col width="32" customWidth="1" min="4" max="4"/>
    <col width="15" customWidth="1" min="5" max="5"/>
    <col width="9" customWidth="1" min="6" max="6"/>
    <col width="9" customWidth="1" min="7" max="7"/>
    <col width="2" customWidth="1" min="8" max="8"/>
    <col width="16" customWidth="1" min="9" max="9"/>
    <col hidden="1" width="2" customWidth="1" min="10" max="10"/>
  </cols>
  <sheetData>
    <row r="1" ht="30" customHeight="1">
      <c r="A1" s="1" t="inlineStr">
        <is>
          <t>確認項目</t>
        </is>
      </c>
    </row>
    <row r="2" ht="38" customHeight="1">
      <c r="A2" s="5" t="inlineStr">
        <is>
          <t>工程パトロールで見る項目のひな形です。職場の標準・記録・設備に合わせて、名前と見方を書き換えてください。使わない項目は、項目名を空欄にします。ここに書いた名前が、「パトロール記録」の見出しと、「指摘の一覧」の項目の選び方に出ます。</t>
        </is>
      </c>
    </row>
    <row r="3" ht="18" customHeight="1">
      <c r="A3" s="6" t="inlineStr">
        <is>
          <t>色の意味</t>
        </is>
      </c>
      <c r="B3" s="7" t="inlineStr">
        <is>
          <t>自動で入る欄</t>
        </is>
      </c>
      <c r="C3" s="8" t="inlineStr">
        <is>
          <t>書き込む欄</t>
        </is>
      </c>
      <c r="D3" s="9" t="inlineStr">
        <is>
          <t>同じ項目の指摘が2件以上</t>
        </is>
      </c>
      <c r="E3" s="10" t="inlineStr">
        <is>
          <t>2件以上のうち最も多い</t>
        </is>
      </c>
      <c r="F3" s="11" t="n"/>
      <c r="G3" s="12" t="n"/>
    </row>
    <row r="4" ht="6" customHeight="1"/>
    <row r="5" ht="18" customHeight="1">
      <c r="A5" s="13" t="inlineStr">
        <is>
          <t>見る項目</t>
        </is>
      </c>
      <c r="B5" s="11" t="n"/>
      <c r="C5" s="11" t="n"/>
      <c r="D5" s="11" t="n"/>
      <c r="E5" s="12" t="n"/>
      <c r="F5" s="13" t="inlineStr">
        <is>
          <t>指摘の件数（自動）</t>
        </is>
      </c>
      <c r="G5" s="12" t="n"/>
      <c r="I5" s="13" t="inlineStr">
        <is>
          <t>工程</t>
        </is>
      </c>
    </row>
    <row r="6" ht="40" customHeight="1">
      <c r="A6" s="14" t="inlineStr">
        <is>
          <t>番号</t>
        </is>
      </c>
      <c r="B6" s="14" t="inlineStr">
        <is>
          <t>項目名
（短く）</t>
        </is>
      </c>
      <c r="C6" s="14" t="inlineStr">
        <is>
          <t>何を見るか</t>
        </is>
      </c>
      <c r="D6" s="14" t="inlineStr">
        <is>
          <t>何と照らすか</t>
        </is>
      </c>
      <c r="E6" s="14" t="inlineStr">
        <is>
          <t>見る工程</t>
        </is>
      </c>
      <c r="F6" s="14" t="inlineStr">
        <is>
          <t>指摘の
件数</t>
        </is>
      </c>
      <c r="G6" s="14" t="inlineStr">
        <is>
          <t>うち
未完了</t>
        </is>
      </c>
      <c r="I6" s="14" t="inlineStr">
        <is>
          <t>工程の名前</t>
        </is>
      </c>
    </row>
    <row r="7" ht="40" customHeight="1">
      <c r="A7" s="15" t="n">
        <v>1</v>
      </c>
      <c r="B7" s="16" t="inlineStr">
        <is>
          <t>標準の掲示</t>
        </is>
      </c>
      <c r="C7" s="16" t="inlineStr">
        <is>
          <t>作業標準・検査基準が、作業する場所に掲示してあるか。掲示してある版が、最新の版か。</t>
        </is>
      </c>
      <c r="D7" s="16" t="inlineStr">
        <is>
          <t>文書の管理表（最新の版と日付）</t>
        </is>
      </c>
      <c r="E7" s="16" t="inlineStr">
        <is>
          <t>全工程</t>
        </is>
      </c>
      <c r="F7" s="7">
        <f>IF($B7="","",COUNTIFS('指摘の一覧'!$D$7:$D$206,$B7,'指摘の一覧'!$B$7:$B$206,"&gt;="&amp;IF('指摘の一覧'!$C$4="",0,'指摘の一覧'!$C$4),'指摘の一覧'!$B$7:$B$206,"&lt;="&amp;IF('指摘の一覧'!$E$4="",2958465,'指摘の一覧'!$E$4)))</f>
        <v/>
      </c>
      <c r="G7" s="7">
        <f>IF($B7="","",SUMPRODUCT(('指摘の一覧'!$D$7:$D$206=$B7)*(('指摘の一覧'!$L$7:$L$206="対応中")+('指摘の一覧'!$L$7:$L$206="期限超過")+('指摘の一覧'!$L$7:$L$206="期限なし")+('指摘の一覧'!$L$7:$L$206="扱いを選ぶ"))*('指摘の一覧'!$B$7:$B$206&gt;=IF('指摘の一覧'!$C$4="",0,'指摘の一覧'!$C$4))*('指摘の一覧'!$B$7:$B$206&lt;=IF('指摘の一覧'!$E$4="",2958465,'指摘の一覧'!$E$4))))</f>
        <v/>
      </c>
      <c r="I7" s="16" t="inlineStr">
        <is>
          <t>受入検査</t>
        </is>
      </c>
    </row>
    <row r="8" ht="40" customHeight="1">
      <c r="A8" s="15" t="n">
        <v>2</v>
      </c>
      <c r="B8" s="16" t="inlineStr">
        <is>
          <t>手順どおり</t>
        </is>
      </c>
      <c r="C8" s="16" t="inlineStr">
        <is>
          <t>作業者が、標準に書いてある順番どおりに作業しているか。省いた手順や、順番の入れ替えがないか。</t>
        </is>
      </c>
      <c r="D8" s="16" t="inlineStr">
        <is>
          <t>作業標準（手順の番号）。作業を見ながら標準を開いて照らす</t>
        </is>
      </c>
      <c r="E8" s="16" t="inlineStr">
        <is>
          <t>全工程</t>
        </is>
      </c>
      <c r="F8" s="7">
        <f>IF($B8="","",COUNTIFS('指摘の一覧'!$D$7:$D$206,$B8,'指摘の一覧'!$B$7:$B$206,"&gt;="&amp;IF('指摘の一覧'!$C$4="",0,'指摘の一覧'!$C$4),'指摘の一覧'!$B$7:$B$206,"&lt;="&amp;IF('指摘の一覧'!$E$4="",2958465,'指摘の一覧'!$E$4)))</f>
        <v/>
      </c>
      <c r="G8" s="7">
        <f>IF($B8="","",SUMPRODUCT(('指摘の一覧'!$D$7:$D$206=$B8)*(('指摘の一覧'!$L$7:$L$206="対応中")+('指摘の一覧'!$L$7:$L$206="期限超過")+('指摘の一覧'!$L$7:$L$206="期限なし")+('指摘の一覧'!$L$7:$L$206="扱いを選ぶ"))*('指摘の一覧'!$B$7:$B$206&gt;=IF('指摘の一覧'!$C$4="",0,'指摘の一覧'!$C$4))*('指摘の一覧'!$B$7:$B$206&lt;=IF('指摘の一覧'!$E$4="",2958465,'指摘の一覧'!$E$4))))</f>
        <v/>
      </c>
      <c r="I8" s="16" t="inlineStr">
        <is>
          <t>裁断</t>
        </is>
      </c>
    </row>
    <row r="9" ht="40" customHeight="1">
      <c r="A9" s="15" t="n">
        <v>3</v>
      </c>
      <c r="B9" s="16" t="inlineStr">
        <is>
          <t>作業者の力量</t>
        </is>
      </c>
      <c r="C9" s="16" t="inlineStr">
        <is>
          <t>その作業を、決められた教育を受けた人がしているか。</t>
        </is>
      </c>
      <c r="D9" s="16" t="inlineStr">
        <is>
          <t>教育・認定の記録（力量の一覧表など）</t>
        </is>
      </c>
      <c r="E9" s="16" t="inlineStr">
        <is>
          <t>全工程</t>
        </is>
      </c>
      <c r="F9" s="7">
        <f>IF($B9="","",COUNTIFS('指摘の一覧'!$D$7:$D$206,$B9,'指摘の一覧'!$B$7:$B$206,"&gt;="&amp;IF('指摘の一覧'!$C$4="",0,'指摘の一覧'!$C$4),'指摘の一覧'!$B$7:$B$206,"&lt;="&amp;IF('指摘の一覧'!$E$4="",2958465,'指摘の一覧'!$E$4)))</f>
        <v/>
      </c>
      <c r="G9" s="7">
        <f>IF($B9="","",SUMPRODUCT(('指摘の一覧'!$D$7:$D$206=$B9)*(('指摘の一覧'!$L$7:$L$206="対応中")+('指摘の一覧'!$L$7:$L$206="期限超過")+('指摘の一覧'!$L$7:$L$206="期限なし")+('指摘の一覧'!$L$7:$L$206="扱いを選ぶ"))*('指摘の一覧'!$B$7:$B$206&gt;=IF('指摘の一覧'!$C$4="",0,'指摘の一覧'!$C$4))*('指摘の一覧'!$B$7:$B$206&lt;=IF('指摘の一覧'!$E$4="",2958465,'指摘の一覧'!$E$4))))</f>
        <v/>
      </c>
      <c r="I9" s="16" t="inlineStr">
        <is>
          <t>成形</t>
        </is>
      </c>
    </row>
    <row r="10" ht="40" customHeight="1">
      <c r="A10" s="15" t="n">
        <v>4</v>
      </c>
      <c r="B10" s="16" t="inlineStr">
        <is>
          <t>設備の条件</t>
        </is>
      </c>
      <c r="C10" s="16" t="inlineStr">
        <is>
          <t>設備の設定や条件が、標準に書いた値のとおりか。設備の表示と標準の値を並べて見る。</t>
        </is>
      </c>
      <c r="D10" s="16" t="inlineStr">
        <is>
          <t>作業標準・条件表（設定値）</t>
        </is>
      </c>
      <c r="E10" s="16" t="inlineStr">
        <is>
          <t>設備を使う工程</t>
        </is>
      </c>
      <c r="F10" s="7">
        <f>IF($B10="","",COUNTIFS('指摘の一覧'!$D$7:$D$206,$B10,'指摘の一覧'!$B$7:$B$206,"&gt;="&amp;IF('指摘の一覧'!$C$4="",0,'指摘の一覧'!$C$4),'指摘の一覧'!$B$7:$B$206,"&lt;="&amp;IF('指摘の一覧'!$E$4="",2958465,'指摘の一覧'!$E$4)))</f>
        <v/>
      </c>
      <c r="G10" s="7">
        <f>IF($B10="","",SUMPRODUCT(('指摘の一覧'!$D$7:$D$206=$B10)*(('指摘の一覧'!$L$7:$L$206="対応中")+('指摘の一覧'!$L$7:$L$206="期限超過")+('指摘の一覧'!$L$7:$L$206="期限なし")+('指摘の一覧'!$L$7:$L$206="扱いを選ぶ"))*('指摘の一覧'!$B$7:$B$206&gt;=IF('指摘の一覧'!$C$4="",0,'指摘の一覧'!$C$4))*('指摘の一覧'!$B$7:$B$206&lt;=IF('指摘の一覧'!$E$4="",2958465,'指摘の一覧'!$E$4))))</f>
        <v/>
      </c>
      <c r="I10" s="16" t="inlineStr">
        <is>
          <t>組立</t>
        </is>
      </c>
    </row>
    <row r="11" ht="40" customHeight="1">
      <c r="A11" s="15" t="n">
        <v>5</v>
      </c>
      <c r="B11" s="16" t="inlineStr">
        <is>
          <t>記録の空欄</t>
        </is>
      </c>
      <c r="C11" s="16" t="inlineStr">
        <is>
          <t>検査記録・点検表に、記入もれや空欄がないか。測った値と判定が書いてあるか。</t>
        </is>
      </c>
      <c r="D11" s="16" t="inlineStr">
        <is>
          <t>記録の様式（必ず書く欄）</t>
        </is>
      </c>
      <c r="E11" s="16" t="inlineStr">
        <is>
          <t>記録をとる工程</t>
        </is>
      </c>
      <c r="F11" s="7">
        <f>IF($B11="","",COUNTIFS('指摘の一覧'!$D$7:$D$206,$B11,'指摘の一覧'!$B$7:$B$206,"&gt;="&amp;IF('指摘の一覧'!$C$4="",0,'指摘の一覧'!$C$4),'指摘の一覧'!$B$7:$B$206,"&lt;="&amp;IF('指摘の一覧'!$E$4="",2958465,'指摘の一覧'!$E$4)))</f>
        <v/>
      </c>
      <c r="G11" s="7">
        <f>IF($B11="","",SUMPRODUCT(('指摘の一覧'!$D$7:$D$206=$B11)*(('指摘の一覧'!$L$7:$L$206="対応中")+('指摘の一覧'!$L$7:$L$206="期限超過")+('指摘の一覧'!$L$7:$L$206="期限なし")+('指摘の一覧'!$L$7:$L$206="扱いを選ぶ"))*('指摘の一覧'!$B$7:$B$206&gt;=IF('指摘の一覧'!$C$4="",0,'指摘の一覧'!$C$4))*('指摘の一覧'!$B$7:$B$206&lt;=IF('指摘の一覧'!$E$4="",2958465,'指摘の一覧'!$E$4))))</f>
        <v/>
      </c>
      <c r="I11" s="16" t="inlineStr">
        <is>
          <t>最終検査</t>
        </is>
      </c>
    </row>
    <row r="12" ht="40" customHeight="1">
      <c r="A12" s="15" t="n">
        <v>6</v>
      </c>
      <c r="B12" s="16" t="inlineStr">
        <is>
          <t>測定器の校正</t>
        </is>
      </c>
      <c r="C12" s="16" t="inlineStr">
        <is>
          <t>使っている測定器に校正の表示があり、期限内か。</t>
        </is>
      </c>
      <c r="D12" s="16" t="inlineStr">
        <is>
          <t>校正の表示（ラベル）と、測定器の管理台帳</t>
        </is>
      </c>
      <c r="E12" s="16" t="inlineStr">
        <is>
          <t>測定器を使う工程</t>
        </is>
      </c>
      <c r="F12" s="7">
        <f>IF($B12="","",COUNTIFS('指摘の一覧'!$D$7:$D$206,$B12,'指摘の一覧'!$B$7:$B$206,"&gt;="&amp;IF('指摘の一覧'!$C$4="",0,'指摘の一覧'!$C$4),'指摘の一覧'!$B$7:$B$206,"&lt;="&amp;IF('指摘の一覧'!$E$4="",2958465,'指摘の一覧'!$E$4)))</f>
        <v/>
      </c>
      <c r="G12" s="7">
        <f>IF($B12="","",SUMPRODUCT(('指摘の一覧'!$D$7:$D$206=$B12)*(('指摘の一覧'!$L$7:$L$206="対応中")+('指摘の一覧'!$L$7:$L$206="期限超過")+('指摘の一覧'!$L$7:$L$206="期限なし")+('指摘の一覧'!$L$7:$L$206="扱いを選ぶ"))*('指摘の一覧'!$B$7:$B$206&gt;=IF('指摘の一覧'!$C$4="",0,'指摘の一覧'!$C$4))*('指摘の一覧'!$B$7:$B$206&lt;=IF('指摘の一覧'!$E$4="",2958465,'指摘の一覧'!$E$4))))</f>
        <v/>
      </c>
      <c r="I12" s="16" t="inlineStr">
        <is>
          <t>梱包・出荷</t>
        </is>
      </c>
    </row>
    <row r="13" ht="40" customHeight="1">
      <c r="A13" s="15" t="n">
        <v>7</v>
      </c>
      <c r="B13" s="16" t="inlineStr">
        <is>
          <t>限度見本</t>
        </is>
      </c>
      <c r="C13" s="16" t="inlineStr">
        <is>
          <t>判定に使う見本が、有効な物か。傷み・汚れ・変色がないか。</t>
        </is>
      </c>
      <c r="D13" s="16" t="inlineStr">
        <is>
          <t>限度見本の管理台帳（番号と有効期限）</t>
        </is>
      </c>
      <c r="E13" s="16" t="inlineStr">
        <is>
          <t>外観を見る工程</t>
        </is>
      </c>
      <c r="F13" s="7">
        <f>IF($B13="","",COUNTIFS('指摘の一覧'!$D$7:$D$206,$B13,'指摘の一覧'!$B$7:$B$206,"&gt;="&amp;IF('指摘の一覧'!$C$4="",0,'指摘の一覧'!$C$4),'指摘の一覧'!$B$7:$B$206,"&lt;="&amp;IF('指摘の一覧'!$E$4="",2958465,'指摘の一覧'!$E$4)))</f>
        <v/>
      </c>
      <c r="G13" s="7">
        <f>IF($B13="","",SUMPRODUCT(('指摘の一覧'!$D$7:$D$206=$B13)*(('指摘の一覧'!$L$7:$L$206="対応中")+('指摘の一覧'!$L$7:$L$206="期限超過")+('指摘の一覧'!$L$7:$L$206="期限なし")+('指摘の一覧'!$L$7:$L$206="扱いを選ぶ"))*('指摘の一覧'!$B$7:$B$206&gt;=IF('指摘の一覧'!$C$4="",0,'指摘の一覧'!$C$4))*('指摘の一覧'!$B$7:$B$206&lt;=IF('指摘の一覧'!$E$4="",2958465,'指摘の一覧'!$E$4))))</f>
        <v/>
      </c>
      <c r="I13" s="16" t="n"/>
    </row>
    <row r="14" ht="56" customHeight="1">
      <c r="A14" s="15" t="n">
        <v>8</v>
      </c>
      <c r="B14" s="16" t="inlineStr">
        <is>
          <t>識別と表示</t>
        </is>
      </c>
      <c r="C14" s="16" t="inlineStr">
        <is>
          <t>材料・仕掛品・完成品の置き場と表示（品名・ロット・状態）が合っているか。不適合品が分けて置いてあるか。</t>
        </is>
      </c>
      <c r="D14" s="16" t="inlineStr">
        <is>
          <t>作業指示・ロットの記録</t>
        </is>
      </c>
      <c r="E14" s="16" t="inlineStr">
        <is>
          <t>全工程</t>
        </is>
      </c>
      <c r="F14" s="7">
        <f>IF($B14="","",COUNTIFS('指摘の一覧'!$D$7:$D$206,$B14,'指摘の一覧'!$B$7:$B$206,"&gt;="&amp;IF('指摘の一覧'!$C$4="",0,'指摘の一覧'!$C$4),'指摘の一覧'!$B$7:$B$206,"&lt;="&amp;IF('指摘の一覧'!$E$4="",2958465,'指摘の一覧'!$E$4)))</f>
        <v/>
      </c>
      <c r="G14" s="7">
        <f>IF($B14="","",SUMPRODUCT(('指摘の一覧'!$D$7:$D$206=$B14)*(('指摘の一覧'!$L$7:$L$206="対応中")+('指摘の一覧'!$L$7:$L$206="期限超過")+('指摘の一覧'!$L$7:$L$206="期限なし")+('指摘の一覧'!$L$7:$L$206="扱いを選ぶ"))*('指摘の一覧'!$B$7:$B$206&gt;=IF('指摘の一覧'!$C$4="",0,'指摘の一覧'!$C$4))*('指摘の一覧'!$B$7:$B$206&lt;=IF('指摘の一覧'!$E$4="",2958465,'指摘の一覧'!$E$4))))</f>
        <v/>
      </c>
      <c r="I14" s="16" t="n"/>
    </row>
    <row r="15" ht="40" customHeight="1">
      <c r="A15" s="15" t="n">
        <v>9</v>
      </c>
      <c r="B15" s="16" t="inlineStr">
        <is>
          <t>ミス防止</t>
        </is>
      </c>
      <c r="C15" s="16" t="inlineStr">
        <is>
          <t>間違いを防ぐ仕掛け（治具・確認の手順・表示）が、外れたり使われなくなったりしていないか。</t>
        </is>
      </c>
      <c r="D15" s="16" t="inlineStr">
        <is>
          <t>作業標準・設備の仕様</t>
        </is>
      </c>
      <c r="E15" s="16" t="inlineStr">
        <is>
          <t>仕掛けのある工程</t>
        </is>
      </c>
      <c r="F15" s="7">
        <f>IF($B15="","",COUNTIFS('指摘の一覧'!$D$7:$D$206,$B15,'指摘の一覧'!$B$7:$B$206,"&gt;="&amp;IF('指摘の一覧'!$C$4="",0,'指摘の一覧'!$C$4),'指摘の一覧'!$B$7:$B$206,"&lt;="&amp;IF('指摘の一覧'!$E$4="",2958465,'指摘の一覧'!$E$4)))</f>
        <v/>
      </c>
      <c r="G15" s="7">
        <f>IF($B15="","",SUMPRODUCT(('指摘の一覧'!$D$7:$D$206=$B15)*(('指摘の一覧'!$L$7:$L$206="対応中")+('指摘の一覧'!$L$7:$L$206="期限超過")+('指摘の一覧'!$L$7:$L$206="期限なし")+('指摘の一覧'!$L$7:$L$206="扱いを選ぶ"))*('指摘の一覧'!$B$7:$B$206&gt;=IF('指摘の一覧'!$C$4="",0,'指摘の一覧'!$C$4))*('指摘の一覧'!$B$7:$B$206&lt;=IF('指摘の一覧'!$E$4="",2958465,'指摘の一覧'!$E$4))))</f>
        <v/>
      </c>
      <c r="I15" s="16" t="n"/>
    </row>
    <row r="16" ht="40" customHeight="1">
      <c r="A16" s="15" t="n">
        <v>10</v>
      </c>
      <c r="B16" s="16" t="inlineStr">
        <is>
          <t>変更点</t>
        </is>
      </c>
      <c r="C16" s="16" t="inlineStr">
        <is>
          <t>最近の変更（材料・設備・方法・人）が、標準と記録に反映されているか。変更が現場に伝わっているか。</t>
        </is>
      </c>
      <c r="D16" s="16" t="inlineStr">
        <is>
          <t>変更の連絡票（4M変更）・作業標準</t>
        </is>
      </c>
      <c r="E16" s="16" t="inlineStr">
        <is>
          <t>全工程</t>
        </is>
      </c>
      <c r="F16" s="7">
        <f>IF($B16="","",COUNTIFS('指摘の一覧'!$D$7:$D$206,$B16,'指摘の一覧'!$B$7:$B$206,"&gt;="&amp;IF('指摘の一覧'!$C$4="",0,'指摘の一覧'!$C$4),'指摘の一覧'!$B$7:$B$206,"&lt;="&amp;IF('指摘の一覧'!$E$4="",2958465,'指摘の一覧'!$E$4)))</f>
        <v/>
      </c>
      <c r="G16" s="7">
        <f>IF($B16="","",SUMPRODUCT(('指摘の一覧'!$D$7:$D$206=$B16)*(('指摘の一覧'!$L$7:$L$206="対応中")+('指摘の一覧'!$L$7:$L$206="期限超過")+('指摘の一覧'!$L$7:$L$206="期限なし")+('指摘の一覧'!$L$7:$L$206="扱いを選ぶ"))*('指摘の一覧'!$B$7:$B$206&gt;=IF('指摘の一覧'!$C$4="",0,'指摘の一覧'!$C$4))*('指摘の一覧'!$B$7:$B$206&lt;=IF('指摘の一覧'!$E$4="",2958465,'指摘の一覧'!$E$4))))</f>
        <v/>
      </c>
      <c r="I16" s="16" t="n"/>
    </row>
    <row r="17">
      <c r="A17" s="15" t="n">
        <v>11</v>
      </c>
      <c r="B17" s="16" t="n"/>
      <c r="C17" s="16" t="n"/>
      <c r="D17" s="16" t="n"/>
      <c r="E17" s="16" t="n"/>
      <c r="F17" s="7">
        <f>IF($B17="","",COUNTIFS('指摘の一覧'!$D$7:$D$206,$B17,'指摘の一覧'!$B$7:$B$206,"&gt;="&amp;IF('指摘の一覧'!$C$4="",0,'指摘の一覧'!$C$4),'指摘の一覧'!$B$7:$B$206,"&lt;="&amp;IF('指摘の一覧'!$E$4="",2958465,'指摘の一覧'!$E$4)))</f>
        <v/>
      </c>
      <c r="G17" s="7">
        <f>IF($B17="","",SUMPRODUCT(('指摘の一覧'!$D$7:$D$206=$B17)*(('指摘の一覧'!$L$7:$L$206="対応中")+('指摘の一覧'!$L$7:$L$206="期限超過")+('指摘の一覧'!$L$7:$L$206="期限なし")+('指摘の一覧'!$L$7:$L$206="扱いを選ぶ"))*('指摘の一覧'!$B$7:$B$206&gt;=IF('指摘の一覧'!$C$4="",0,'指摘の一覧'!$C$4))*('指摘の一覧'!$B$7:$B$206&lt;=IF('指摘の一覧'!$E$4="",2958465,'指摘の一覧'!$E$4))))</f>
        <v/>
      </c>
      <c r="I17" s="16" t="n"/>
      <c r="J17" s="17" t="n"/>
    </row>
    <row r="18">
      <c r="A18" s="15" t="n">
        <v>12</v>
      </c>
      <c r="B18" s="16" t="n"/>
      <c r="C18" s="16" t="n"/>
      <c r="D18" s="16" t="n"/>
      <c r="E18" s="16" t="n"/>
      <c r="F18" s="7">
        <f>IF($B18="","",COUNTIFS('指摘の一覧'!$D$7:$D$206,$B18,'指摘の一覧'!$B$7:$B$206,"&gt;="&amp;IF('指摘の一覧'!$C$4="",0,'指摘の一覧'!$C$4),'指摘の一覧'!$B$7:$B$206,"&lt;="&amp;IF('指摘の一覧'!$E$4="",2958465,'指摘の一覧'!$E$4)))</f>
        <v/>
      </c>
      <c r="G18" s="7">
        <f>IF($B18="","",SUMPRODUCT(('指摘の一覧'!$D$7:$D$206=$B18)*(('指摘の一覧'!$L$7:$L$206="対応中")+('指摘の一覧'!$L$7:$L$206="期限超過")+('指摘の一覧'!$L$7:$L$206="期限なし")+('指摘の一覧'!$L$7:$L$206="扱いを選ぶ"))*('指摘の一覧'!$B$7:$B$206&gt;=IF('指摘の一覧'!$C$4="",0,'指摘の一覧'!$C$4))*('指摘の一覧'!$B$7:$B$206&lt;=IF('指摘の一覧'!$E$4="",2958465,'指摘の一覧'!$E$4))))</f>
        <v/>
      </c>
      <c r="I18" s="16" t="n"/>
      <c r="J18" s="17" t="n"/>
    </row>
    <row r="20" ht="18" customHeight="1">
      <c r="A20" s="4" t="inlineStr">
        <is>
          <t>項目の名前を変えたときは、「指摘の一覧」で使っている項目も同じ名前に直します。件数は、名前が一致する行だけを数えます。</t>
        </is>
      </c>
    </row>
    <row r="21" ht="18" customHeight="1">
      <c r="A21" s="4" t="inlineStr">
        <is>
          <t>指摘の件数は、「指摘の一覧」の「数える期間」に日付を入れると、その期間の件数になります。空欄のときは、すべての行を数えます。</t>
        </is>
      </c>
    </row>
  </sheetData>
  <mergeCells count="7">
    <mergeCell ref="A2:I2"/>
    <mergeCell ref="F5:G5"/>
    <mergeCell ref="A5:E5"/>
    <mergeCell ref="A1:E1"/>
    <mergeCell ref="E3:G3"/>
    <mergeCell ref="A20:I20"/>
    <mergeCell ref="A21:I21"/>
  </mergeCells>
  <conditionalFormatting sqref="F7:F18">
    <cfRule type="expression" priority="1" dxfId="0" stopIfTrue="1">
      <formula>AND(ISNUMBER($F7),$F7&gt;=2,$F7=MAX($F$7:$F$18))</formula>
    </cfRule>
    <cfRule type="expression" priority="2" dxfId="1" stopIfTrue="0">
      <formula>AND(ISNUMBER($F7),$F7&gt;=2)</formula>
    </cfRule>
  </conditionalFormatting>
  <printOptions horizontalCentered="1"/>
  <pageMargins left="0.3" right="0.3" top="0.4" bottom="0.4" header="0.2" footer="0.2"/>
  <pageSetup orientation="landscape" paperSize="9" fitToHeight="1" fitToWidth="1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U206"/>
  <sheetViews>
    <sheetView showGridLines="0" zoomScale="100" workbookViewId="0">
      <pane xSplit="3" ySplit="6" topLeftCell="D7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0.5" customWidth="1" min="1" max="1"/>
    <col width="11" customWidth="1" min="2" max="2"/>
    <col width="10" customWidth="1" min="3" max="3"/>
    <col width="5.4" customWidth="1" min="4" max="4"/>
    <col width="5.4" customWidth="1" min="5" max="5"/>
    <col width="5.4" customWidth="1" min="6" max="6"/>
    <col width="5.4" customWidth="1" min="7" max="7"/>
    <col width="5.4" customWidth="1" min="8" max="8"/>
    <col width="5.4" customWidth="1" min="9" max="9"/>
    <col width="5.4" customWidth="1" min="10" max="10"/>
    <col width="5.4" customWidth="1" min="11" max="11"/>
    <col width="5.4" customWidth="1" min="12" max="12"/>
    <col width="5.4" customWidth="1" min="13" max="13"/>
    <col width="5.4" customWidth="1" min="14" max="14"/>
    <col width="5.4" customWidth="1" min="15" max="15"/>
    <col width="6" customWidth="1" min="16" max="16"/>
    <col width="5.5" customWidth="1" min="17" max="17"/>
    <col width="8" customWidth="1" min="18" max="18"/>
    <col width="15" customWidth="1" min="19" max="19"/>
    <col width="26" customWidth="1" min="20" max="20"/>
    <col hidden="1" width="2" customWidth="1" min="21" max="21"/>
  </cols>
  <sheetData>
    <row r="1" ht="30" customHeight="1">
      <c r="A1" s="1" t="inlineStr">
        <is>
          <t>工程パトロール記録</t>
        </is>
      </c>
      <c r="S1" s="18" t="inlineStr">
        <is>
          <t>今日</t>
        </is>
      </c>
      <c r="T1" s="19">
        <f>TODAY()</f>
        <v/>
      </c>
    </row>
    <row r="2" ht="20" customHeight="1">
      <c r="A2" s="5" t="inlineStr">
        <is>
          <t>1回の巡回で見た1つの工程を、1行に書きます。項目ごとに ○（問題なし）・×（指摘あり）・－（見なかった、関係ない）を選びます。× は「指摘の一覧」に1件ずつ書きます。</t>
        </is>
      </c>
    </row>
    <row r="3" ht="18" customHeight="1">
      <c r="A3" s="6" t="inlineStr">
        <is>
          <t>色の意味</t>
        </is>
      </c>
      <c r="B3" s="10" t="inlineStr">
        <is>
          <t>× を付けた欄</t>
        </is>
      </c>
      <c r="C3" s="12" t="n"/>
      <c r="D3" s="9" t="inlineStr">
        <is>
          <t>一覧に書き足りない行</t>
        </is>
      </c>
      <c r="E3" s="11" t="n"/>
      <c r="F3" s="11" t="n"/>
      <c r="G3" s="12" t="n"/>
      <c r="H3" s="7" t="inlineStr">
        <is>
          <t>自動で入る欄</t>
        </is>
      </c>
      <c r="I3" s="11" t="n"/>
      <c r="J3" s="11" t="n"/>
      <c r="K3" s="12" t="n"/>
      <c r="L3" s="8" t="inlineStr">
        <is>
          <t>書き込む欄</t>
        </is>
      </c>
      <c r="M3" s="11" t="n"/>
      <c r="N3" s="11" t="n"/>
      <c r="O3" s="12" t="n"/>
      <c r="P3" s="20" t="inlineStr">
        <is>
          <t>「－」の欄は灰色の字になります</t>
        </is>
      </c>
    </row>
    <row r="4" ht="6" customHeight="1"/>
    <row r="5" ht="18" customHeight="1">
      <c r="A5" s="13" t="inlineStr">
        <is>
          <t>いつ・どこを・だれが</t>
        </is>
      </c>
      <c r="B5" s="11" t="n"/>
      <c r="C5" s="12" t="n"/>
      <c r="D5" s="13" t="inlineStr">
        <is>
          <t>見た項目（○ 問題なし　× 指摘あり　－ 見なかった・関係ない）</t>
        </is>
      </c>
      <c r="E5" s="11" t="n"/>
      <c r="F5" s="11" t="n"/>
      <c r="G5" s="11" t="n"/>
      <c r="H5" s="11" t="n"/>
      <c r="I5" s="11" t="n"/>
      <c r="J5" s="11" t="n"/>
      <c r="K5" s="11" t="n"/>
      <c r="L5" s="11" t="n"/>
      <c r="M5" s="11" t="n"/>
      <c r="N5" s="11" t="n"/>
      <c r="O5" s="12" t="n"/>
      <c r="P5" s="13" t="inlineStr">
        <is>
          <t>確かめる（自動）</t>
        </is>
      </c>
      <c r="Q5" s="11" t="n"/>
      <c r="R5" s="11" t="n"/>
      <c r="S5" s="12" t="n"/>
      <c r="T5" s="13" t="inlineStr">
        <is>
          <t>メモ</t>
        </is>
      </c>
    </row>
    <row r="6" ht="110" customHeight="1">
      <c r="A6" s="14" t="inlineStr">
        <is>
          <t>日付</t>
        </is>
      </c>
      <c r="B6" s="14" t="inlineStr">
        <is>
          <t>工程</t>
        </is>
      </c>
      <c r="C6" s="14" t="inlineStr">
        <is>
          <t>回った人</t>
        </is>
      </c>
      <c r="D6" s="21">
        <f>IF('確認項目'!$B$7="","",'確認項目'!$B$7)</f>
        <v/>
      </c>
      <c r="E6" s="21">
        <f>IF('確認項目'!$B$8="","",'確認項目'!$B$8)</f>
        <v/>
      </c>
      <c r="F6" s="21">
        <f>IF('確認項目'!$B$9="","",'確認項目'!$B$9)</f>
        <v/>
      </c>
      <c r="G6" s="21">
        <f>IF('確認項目'!$B$10="","",'確認項目'!$B$10)</f>
        <v/>
      </c>
      <c r="H6" s="21">
        <f>IF('確認項目'!$B$11="","",'確認項目'!$B$11)</f>
        <v/>
      </c>
      <c r="I6" s="21">
        <f>IF('確認項目'!$B$12="","",'確認項目'!$B$12)</f>
        <v/>
      </c>
      <c r="J6" s="21">
        <f>IF('確認項目'!$B$13="","",'確認項目'!$B$13)</f>
        <v/>
      </c>
      <c r="K6" s="21">
        <f>IF('確認項目'!$B$14="","",'確認項目'!$B$14)</f>
        <v/>
      </c>
      <c r="L6" s="21">
        <f>IF('確認項目'!$B$15="","",'確認項目'!$B$15)</f>
        <v/>
      </c>
      <c r="M6" s="21">
        <f>IF('確認項目'!$B$16="","",'確認項目'!$B$16)</f>
        <v/>
      </c>
      <c r="N6" s="21">
        <f>IF('確認項目'!$B$17="","",'確認項目'!$B$17)</f>
        <v/>
      </c>
      <c r="O6" s="21">
        <f>IF('確認項目'!$B$18="","",'確認項目'!$B$18)</f>
        <v/>
      </c>
      <c r="P6" s="14" t="inlineStr">
        <is>
          <t>見た
項目</t>
        </is>
      </c>
      <c r="Q6" s="14" t="inlineStr">
        <is>
          <t>×の
数</t>
        </is>
      </c>
      <c r="R6" s="14" t="inlineStr">
        <is>
          <t>一覧に
書いた数</t>
        </is>
      </c>
      <c r="S6" s="14" t="inlineStr">
        <is>
          <t>照合</t>
        </is>
      </c>
      <c r="T6" s="14" t="inlineStr">
        <is>
          <t>気づいたこと</t>
        </is>
      </c>
    </row>
    <row r="7">
      <c r="A7" s="22" t="n"/>
      <c r="B7" s="8" t="n"/>
      <c r="C7" s="8" t="n"/>
      <c r="D7" s="8" t="n"/>
      <c r="E7" s="8" t="n"/>
      <c r="F7" s="8" t="n"/>
      <c r="G7" s="8" t="n"/>
      <c r="H7" s="8" t="n"/>
      <c r="I7" s="8" t="n"/>
      <c r="J7" s="8" t="n"/>
      <c r="K7" s="8" t="n"/>
      <c r="L7" s="8" t="n"/>
      <c r="M7" s="8" t="n"/>
      <c r="N7" s="8" t="n"/>
      <c r="O7" s="8" t="n"/>
      <c r="P7" s="7">
        <f>IF($A7="","",COUNTIF($D7:$O7,"○")+COUNTIF($D7:$O7,"×"))</f>
        <v/>
      </c>
      <c r="Q7" s="7">
        <f>IF($A7="","",COUNTIF($D7:$O7,"×"))</f>
        <v/>
      </c>
      <c r="R7" s="7">
        <f>IF($A7="","",COUNTIFS('指摘の一覧'!$B$7:$B$206,$A7,'指摘の一覧'!$C$7:$C$206,$B7))</f>
        <v/>
      </c>
      <c r="S7" s="7">
        <f>IF($A7="","",IF($R7&lt;$Q7,"一覧に"&amp;($Q7-$R7)&amp;"件足りない",""))</f>
        <v/>
      </c>
      <c r="T7" s="16" t="n"/>
      <c r="U7" s="17" t="n"/>
    </row>
    <row r="8">
      <c r="A8" s="22" t="n"/>
      <c r="B8" s="8" t="n"/>
      <c r="C8" s="8" t="n"/>
      <c r="D8" s="8" t="n"/>
      <c r="E8" s="8" t="n"/>
      <c r="F8" s="8" t="n"/>
      <c r="G8" s="8" t="n"/>
      <c r="H8" s="8" t="n"/>
      <c r="I8" s="8" t="n"/>
      <c r="J8" s="8" t="n"/>
      <c r="K8" s="8" t="n"/>
      <c r="L8" s="8" t="n"/>
      <c r="M8" s="8" t="n"/>
      <c r="N8" s="8" t="n"/>
      <c r="O8" s="8" t="n"/>
      <c r="P8" s="7">
        <f>IF($A8="","",COUNTIF($D8:$O8,"○")+COUNTIF($D8:$O8,"×"))</f>
        <v/>
      </c>
      <c r="Q8" s="7">
        <f>IF($A8="","",COUNTIF($D8:$O8,"×"))</f>
        <v/>
      </c>
      <c r="R8" s="7">
        <f>IF($A8="","",COUNTIFS('指摘の一覧'!$B$7:$B$206,$A8,'指摘の一覧'!$C$7:$C$206,$B8))</f>
        <v/>
      </c>
      <c r="S8" s="7">
        <f>IF($A8="","",IF($R8&lt;$Q8,"一覧に"&amp;($Q8-$R8)&amp;"件足りない",""))</f>
        <v/>
      </c>
      <c r="T8" s="16" t="n"/>
      <c r="U8" s="17" t="n"/>
    </row>
    <row r="9">
      <c r="A9" s="22" t="n"/>
      <c r="B9" s="8" t="n"/>
      <c r="C9" s="8" t="n"/>
      <c r="D9" s="8" t="n"/>
      <c r="E9" s="8" t="n"/>
      <c r="F9" s="8" t="n"/>
      <c r="G9" s="8" t="n"/>
      <c r="H9" s="8" t="n"/>
      <c r="I9" s="8" t="n"/>
      <c r="J9" s="8" t="n"/>
      <c r="K9" s="8" t="n"/>
      <c r="L9" s="8" t="n"/>
      <c r="M9" s="8" t="n"/>
      <c r="N9" s="8" t="n"/>
      <c r="O9" s="8" t="n"/>
      <c r="P9" s="7">
        <f>IF($A9="","",COUNTIF($D9:$O9,"○")+COUNTIF($D9:$O9,"×"))</f>
        <v/>
      </c>
      <c r="Q9" s="7">
        <f>IF($A9="","",COUNTIF($D9:$O9,"×"))</f>
        <v/>
      </c>
      <c r="R9" s="7">
        <f>IF($A9="","",COUNTIFS('指摘の一覧'!$B$7:$B$206,$A9,'指摘の一覧'!$C$7:$C$206,$B9))</f>
        <v/>
      </c>
      <c r="S9" s="7">
        <f>IF($A9="","",IF($R9&lt;$Q9,"一覧に"&amp;($Q9-$R9)&amp;"件足りない",""))</f>
        <v/>
      </c>
      <c r="T9" s="16" t="n"/>
      <c r="U9" s="17" t="n"/>
    </row>
    <row r="10">
      <c r="A10" s="22" t="n"/>
      <c r="B10" s="8" t="n"/>
      <c r="C10" s="8" t="n"/>
      <c r="D10" s="8" t="n"/>
      <c r="E10" s="8" t="n"/>
      <c r="F10" s="8" t="n"/>
      <c r="G10" s="8" t="n"/>
      <c r="H10" s="8" t="n"/>
      <c r="I10" s="8" t="n"/>
      <c r="J10" s="8" t="n"/>
      <c r="K10" s="8" t="n"/>
      <c r="L10" s="8" t="n"/>
      <c r="M10" s="8" t="n"/>
      <c r="N10" s="8" t="n"/>
      <c r="O10" s="8" t="n"/>
      <c r="P10" s="7">
        <f>IF($A10="","",COUNTIF($D10:$O10,"○")+COUNTIF($D10:$O10,"×"))</f>
        <v/>
      </c>
      <c r="Q10" s="7">
        <f>IF($A10="","",COUNTIF($D10:$O10,"×"))</f>
        <v/>
      </c>
      <c r="R10" s="7">
        <f>IF($A10="","",COUNTIFS('指摘の一覧'!$B$7:$B$206,$A10,'指摘の一覧'!$C$7:$C$206,$B10))</f>
        <v/>
      </c>
      <c r="S10" s="7">
        <f>IF($A10="","",IF($R10&lt;$Q10,"一覧に"&amp;($Q10-$R10)&amp;"件足りない",""))</f>
        <v/>
      </c>
      <c r="T10" s="16" t="n"/>
      <c r="U10" s="17" t="n"/>
    </row>
    <row r="11">
      <c r="A11" s="22" t="n"/>
      <c r="B11" s="8" t="n"/>
      <c r="C11" s="8" t="n"/>
      <c r="D11" s="8" t="n"/>
      <c r="E11" s="8" t="n"/>
      <c r="F11" s="8" t="n"/>
      <c r="G11" s="8" t="n"/>
      <c r="H11" s="8" t="n"/>
      <c r="I11" s="8" t="n"/>
      <c r="J11" s="8" t="n"/>
      <c r="K11" s="8" t="n"/>
      <c r="L11" s="8" t="n"/>
      <c r="M11" s="8" t="n"/>
      <c r="N11" s="8" t="n"/>
      <c r="O11" s="8" t="n"/>
      <c r="P11" s="7">
        <f>IF($A11="","",COUNTIF($D11:$O11,"○")+COUNTIF($D11:$O11,"×"))</f>
        <v/>
      </c>
      <c r="Q11" s="7">
        <f>IF($A11="","",COUNTIF($D11:$O11,"×"))</f>
        <v/>
      </c>
      <c r="R11" s="7">
        <f>IF($A11="","",COUNTIFS('指摘の一覧'!$B$7:$B$206,$A11,'指摘の一覧'!$C$7:$C$206,$B11))</f>
        <v/>
      </c>
      <c r="S11" s="7">
        <f>IF($A11="","",IF($R11&lt;$Q11,"一覧に"&amp;($Q11-$R11)&amp;"件足りない",""))</f>
        <v/>
      </c>
      <c r="T11" s="16" t="n"/>
      <c r="U11" s="17" t="n"/>
    </row>
    <row r="12">
      <c r="A12" s="22" t="n"/>
      <c r="B12" s="8" t="n"/>
      <c r="C12" s="8" t="n"/>
      <c r="D12" s="8" t="n"/>
      <c r="E12" s="8" t="n"/>
      <c r="F12" s="8" t="n"/>
      <c r="G12" s="8" t="n"/>
      <c r="H12" s="8" t="n"/>
      <c r="I12" s="8" t="n"/>
      <c r="J12" s="8" t="n"/>
      <c r="K12" s="8" t="n"/>
      <c r="L12" s="8" t="n"/>
      <c r="M12" s="8" t="n"/>
      <c r="N12" s="8" t="n"/>
      <c r="O12" s="8" t="n"/>
      <c r="P12" s="7">
        <f>IF($A12="","",COUNTIF($D12:$O12,"○")+COUNTIF($D12:$O12,"×"))</f>
        <v/>
      </c>
      <c r="Q12" s="7">
        <f>IF($A12="","",COUNTIF($D12:$O12,"×"))</f>
        <v/>
      </c>
      <c r="R12" s="7">
        <f>IF($A12="","",COUNTIFS('指摘の一覧'!$B$7:$B$206,$A12,'指摘の一覧'!$C$7:$C$206,$B12))</f>
        <v/>
      </c>
      <c r="S12" s="7">
        <f>IF($A12="","",IF($R12&lt;$Q12,"一覧に"&amp;($Q12-$R12)&amp;"件足りない",""))</f>
        <v/>
      </c>
      <c r="T12" s="16" t="n"/>
      <c r="U12" s="17" t="n"/>
    </row>
    <row r="13">
      <c r="A13" s="22" t="n"/>
      <c r="B13" s="8" t="n"/>
      <c r="C13" s="8" t="n"/>
      <c r="D13" s="8" t="n"/>
      <c r="E13" s="8" t="n"/>
      <c r="F13" s="8" t="n"/>
      <c r="G13" s="8" t="n"/>
      <c r="H13" s="8" t="n"/>
      <c r="I13" s="8" t="n"/>
      <c r="J13" s="8" t="n"/>
      <c r="K13" s="8" t="n"/>
      <c r="L13" s="8" t="n"/>
      <c r="M13" s="8" t="n"/>
      <c r="N13" s="8" t="n"/>
      <c r="O13" s="8" t="n"/>
      <c r="P13" s="7">
        <f>IF($A13="","",COUNTIF($D13:$O13,"○")+COUNTIF($D13:$O13,"×"))</f>
        <v/>
      </c>
      <c r="Q13" s="7">
        <f>IF($A13="","",COUNTIF($D13:$O13,"×"))</f>
        <v/>
      </c>
      <c r="R13" s="7">
        <f>IF($A13="","",COUNTIFS('指摘の一覧'!$B$7:$B$206,$A13,'指摘の一覧'!$C$7:$C$206,$B13))</f>
        <v/>
      </c>
      <c r="S13" s="7">
        <f>IF($A13="","",IF($R13&lt;$Q13,"一覧に"&amp;($Q13-$R13)&amp;"件足りない",""))</f>
        <v/>
      </c>
      <c r="T13" s="16" t="n"/>
      <c r="U13" s="17" t="n"/>
    </row>
    <row r="14">
      <c r="A14" s="22" t="n"/>
      <c r="B14" s="8" t="n"/>
      <c r="C14" s="8" t="n"/>
      <c r="D14" s="8" t="n"/>
      <c r="E14" s="8" t="n"/>
      <c r="F14" s="8" t="n"/>
      <c r="G14" s="8" t="n"/>
      <c r="H14" s="8" t="n"/>
      <c r="I14" s="8" t="n"/>
      <c r="J14" s="8" t="n"/>
      <c r="K14" s="8" t="n"/>
      <c r="L14" s="8" t="n"/>
      <c r="M14" s="8" t="n"/>
      <c r="N14" s="8" t="n"/>
      <c r="O14" s="8" t="n"/>
      <c r="P14" s="7">
        <f>IF($A14="","",COUNTIF($D14:$O14,"○")+COUNTIF($D14:$O14,"×"))</f>
        <v/>
      </c>
      <c r="Q14" s="7">
        <f>IF($A14="","",COUNTIF($D14:$O14,"×"))</f>
        <v/>
      </c>
      <c r="R14" s="7">
        <f>IF($A14="","",COUNTIFS('指摘の一覧'!$B$7:$B$206,$A14,'指摘の一覧'!$C$7:$C$206,$B14))</f>
        <v/>
      </c>
      <c r="S14" s="7">
        <f>IF($A14="","",IF($R14&lt;$Q14,"一覧に"&amp;($Q14-$R14)&amp;"件足りない",""))</f>
        <v/>
      </c>
      <c r="T14" s="16" t="n"/>
      <c r="U14" s="17" t="n"/>
    </row>
    <row r="15">
      <c r="A15" s="22" t="n"/>
      <c r="B15" s="8" t="n"/>
      <c r="C15" s="8" t="n"/>
      <c r="D15" s="8" t="n"/>
      <c r="E15" s="8" t="n"/>
      <c r="F15" s="8" t="n"/>
      <c r="G15" s="8" t="n"/>
      <c r="H15" s="8" t="n"/>
      <c r="I15" s="8" t="n"/>
      <c r="J15" s="8" t="n"/>
      <c r="K15" s="8" t="n"/>
      <c r="L15" s="8" t="n"/>
      <c r="M15" s="8" t="n"/>
      <c r="N15" s="8" t="n"/>
      <c r="O15" s="8" t="n"/>
      <c r="P15" s="7">
        <f>IF($A15="","",COUNTIF($D15:$O15,"○")+COUNTIF($D15:$O15,"×"))</f>
        <v/>
      </c>
      <c r="Q15" s="7">
        <f>IF($A15="","",COUNTIF($D15:$O15,"×"))</f>
        <v/>
      </c>
      <c r="R15" s="7">
        <f>IF($A15="","",COUNTIFS('指摘の一覧'!$B$7:$B$206,$A15,'指摘の一覧'!$C$7:$C$206,$B15))</f>
        <v/>
      </c>
      <c r="S15" s="7">
        <f>IF($A15="","",IF($R15&lt;$Q15,"一覧に"&amp;($Q15-$R15)&amp;"件足りない",""))</f>
        <v/>
      </c>
      <c r="T15" s="16" t="n"/>
      <c r="U15" s="17" t="n"/>
    </row>
    <row r="16">
      <c r="A16" s="22" t="n"/>
      <c r="B16" s="8" t="n"/>
      <c r="C16" s="8" t="n"/>
      <c r="D16" s="8" t="n"/>
      <c r="E16" s="8" t="n"/>
      <c r="F16" s="8" t="n"/>
      <c r="G16" s="8" t="n"/>
      <c r="H16" s="8" t="n"/>
      <c r="I16" s="8" t="n"/>
      <c r="J16" s="8" t="n"/>
      <c r="K16" s="8" t="n"/>
      <c r="L16" s="8" t="n"/>
      <c r="M16" s="8" t="n"/>
      <c r="N16" s="8" t="n"/>
      <c r="O16" s="8" t="n"/>
      <c r="P16" s="7">
        <f>IF($A16="","",COUNTIF($D16:$O16,"○")+COUNTIF($D16:$O16,"×"))</f>
        <v/>
      </c>
      <c r="Q16" s="7">
        <f>IF($A16="","",COUNTIF($D16:$O16,"×"))</f>
        <v/>
      </c>
      <c r="R16" s="7">
        <f>IF($A16="","",COUNTIFS('指摘の一覧'!$B$7:$B$206,$A16,'指摘の一覧'!$C$7:$C$206,$B16))</f>
        <v/>
      </c>
      <c r="S16" s="7">
        <f>IF($A16="","",IF($R16&lt;$Q16,"一覧に"&amp;($Q16-$R16)&amp;"件足りない",""))</f>
        <v/>
      </c>
      <c r="T16" s="16" t="n"/>
      <c r="U16" s="17" t="n"/>
    </row>
    <row r="17">
      <c r="A17" s="22" t="n"/>
      <c r="B17" s="8" t="n"/>
      <c r="C17" s="8" t="n"/>
      <c r="D17" s="8" t="n"/>
      <c r="E17" s="8" t="n"/>
      <c r="F17" s="8" t="n"/>
      <c r="G17" s="8" t="n"/>
      <c r="H17" s="8" t="n"/>
      <c r="I17" s="8" t="n"/>
      <c r="J17" s="8" t="n"/>
      <c r="K17" s="8" t="n"/>
      <c r="L17" s="8" t="n"/>
      <c r="M17" s="8" t="n"/>
      <c r="N17" s="8" t="n"/>
      <c r="O17" s="8" t="n"/>
      <c r="P17" s="7">
        <f>IF($A17="","",COUNTIF($D17:$O17,"○")+COUNTIF($D17:$O17,"×"))</f>
        <v/>
      </c>
      <c r="Q17" s="7">
        <f>IF($A17="","",COUNTIF($D17:$O17,"×"))</f>
        <v/>
      </c>
      <c r="R17" s="7">
        <f>IF($A17="","",COUNTIFS('指摘の一覧'!$B$7:$B$206,$A17,'指摘の一覧'!$C$7:$C$206,$B17))</f>
        <v/>
      </c>
      <c r="S17" s="7">
        <f>IF($A17="","",IF($R17&lt;$Q17,"一覧に"&amp;($Q17-$R17)&amp;"件足りない",""))</f>
        <v/>
      </c>
      <c r="T17" s="16" t="n"/>
      <c r="U17" s="17" t="n"/>
    </row>
    <row r="18">
      <c r="A18" s="22" t="n"/>
      <c r="B18" s="8" t="n"/>
      <c r="C18" s="8" t="n"/>
      <c r="D18" s="8" t="n"/>
      <c r="E18" s="8" t="n"/>
      <c r="F18" s="8" t="n"/>
      <c r="G18" s="8" t="n"/>
      <c r="H18" s="8" t="n"/>
      <c r="I18" s="8" t="n"/>
      <c r="J18" s="8" t="n"/>
      <c r="K18" s="8" t="n"/>
      <c r="L18" s="8" t="n"/>
      <c r="M18" s="8" t="n"/>
      <c r="N18" s="8" t="n"/>
      <c r="O18" s="8" t="n"/>
      <c r="P18" s="7">
        <f>IF($A18="","",COUNTIF($D18:$O18,"○")+COUNTIF($D18:$O18,"×"))</f>
        <v/>
      </c>
      <c r="Q18" s="7">
        <f>IF($A18="","",COUNTIF($D18:$O18,"×"))</f>
        <v/>
      </c>
      <c r="R18" s="7">
        <f>IF($A18="","",COUNTIFS('指摘の一覧'!$B$7:$B$206,$A18,'指摘の一覧'!$C$7:$C$206,$B18))</f>
        <v/>
      </c>
      <c r="S18" s="7">
        <f>IF($A18="","",IF($R18&lt;$Q18,"一覧に"&amp;($Q18-$R18)&amp;"件足りない",""))</f>
        <v/>
      </c>
      <c r="T18" s="16" t="n"/>
      <c r="U18" s="17" t="n"/>
    </row>
    <row r="19">
      <c r="A19" s="22" t="n"/>
      <c r="B19" s="8" t="n"/>
      <c r="C19" s="8" t="n"/>
      <c r="D19" s="8" t="n"/>
      <c r="E19" s="8" t="n"/>
      <c r="F19" s="8" t="n"/>
      <c r="G19" s="8" t="n"/>
      <c r="H19" s="8" t="n"/>
      <c r="I19" s="8" t="n"/>
      <c r="J19" s="8" t="n"/>
      <c r="K19" s="8" t="n"/>
      <c r="L19" s="8" t="n"/>
      <c r="M19" s="8" t="n"/>
      <c r="N19" s="8" t="n"/>
      <c r="O19" s="8" t="n"/>
      <c r="P19" s="7">
        <f>IF($A19="","",COUNTIF($D19:$O19,"○")+COUNTIF($D19:$O19,"×"))</f>
        <v/>
      </c>
      <c r="Q19" s="7">
        <f>IF($A19="","",COUNTIF($D19:$O19,"×"))</f>
        <v/>
      </c>
      <c r="R19" s="7">
        <f>IF($A19="","",COUNTIFS('指摘の一覧'!$B$7:$B$206,$A19,'指摘の一覧'!$C$7:$C$206,$B19))</f>
        <v/>
      </c>
      <c r="S19" s="7">
        <f>IF($A19="","",IF($R19&lt;$Q19,"一覧に"&amp;($Q19-$R19)&amp;"件足りない",""))</f>
        <v/>
      </c>
      <c r="T19" s="16" t="n"/>
      <c r="U19" s="17" t="n"/>
    </row>
    <row r="20">
      <c r="A20" s="22" t="n"/>
      <c r="B20" s="8" t="n"/>
      <c r="C20" s="8" t="n"/>
      <c r="D20" s="8" t="n"/>
      <c r="E20" s="8" t="n"/>
      <c r="F20" s="8" t="n"/>
      <c r="G20" s="8" t="n"/>
      <c r="H20" s="8" t="n"/>
      <c r="I20" s="8" t="n"/>
      <c r="J20" s="8" t="n"/>
      <c r="K20" s="8" t="n"/>
      <c r="L20" s="8" t="n"/>
      <c r="M20" s="8" t="n"/>
      <c r="N20" s="8" t="n"/>
      <c r="O20" s="8" t="n"/>
      <c r="P20" s="7">
        <f>IF($A20="","",COUNTIF($D20:$O20,"○")+COUNTIF($D20:$O20,"×"))</f>
        <v/>
      </c>
      <c r="Q20" s="7">
        <f>IF($A20="","",COUNTIF($D20:$O20,"×"))</f>
        <v/>
      </c>
      <c r="R20" s="7">
        <f>IF($A20="","",COUNTIFS('指摘の一覧'!$B$7:$B$206,$A20,'指摘の一覧'!$C$7:$C$206,$B20))</f>
        <v/>
      </c>
      <c r="S20" s="7">
        <f>IF($A20="","",IF($R20&lt;$Q20,"一覧に"&amp;($Q20-$R20)&amp;"件足りない",""))</f>
        <v/>
      </c>
      <c r="T20" s="16" t="n"/>
      <c r="U20" s="17" t="n"/>
    </row>
    <row r="21">
      <c r="A21" s="22" t="n"/>
      <c r="B21" s="8" t="n"/>
      <c r="C21" s="8" t="n"/>
      <c r="D21" s="8" t="n"/>
      <c r="E21" s="8" t="n"/>
      <c r="F21" s="8" t="n"/>
      <c r="G21" s="8" t="n"/>
      <c r="H21" s="8" t="n"/>
      <c r="I21" s="8" t="n"/>
      <c r="J21" s="8" t="n"/>
      <c r="K21" s="8" t="n"/>
      <c r="L21" s="8" t="n"/>
      <c r="M21" s="8" t="n"/>
      <c r="N21" s="8" t="n"/>
      <c r="O21" s="8" t="n"/>
      <c r="P21" s="7">
        <f>IF($A21="","",COUNTIF($D21:$O21,"○")+COUNTIF($D21:$O21,"×"))</f>
        <v/>
      </c>
      <c r="Q21" s="7">
        <f>IF($A21="","",COUNTIF($D21:$O21,"×"))</f>
        <v/>
      </c>
      <c r="R21" s="7">
        <f>IF($A21="","",COUNTIFS('指摘の一覧'!$B$7:$B$206,$A21,'指摘の一覧'!$C$7:$C$206,$B21))</f>
        <v/>
      </c>
      <c r="S21" s="7">
        <f>IF($A21="","",IF($R21&lt;$Q21,"一覧に"&amp;($Q21-$R21)&amp;"件足りない",""))</f>
        <v/>
      </c>
      <c r="T21" s="16" t="n"/>
      <c r="U21" s="17" t="n"/>
    </row>
    <row r="22">
      <c r="A22" s="22" t="n"/>
      <c r="B22" s="8" t="n"/>
      <c r="C22" s="8" t="n"/>
      <c r="D22" s="8" t="n"/>
      <c r="E22" s="8" t="n"/>
      <c r="F22" s="8" t="n"/>
      <c r="G22" s="8" t="n"/>
      <c r="H22" s="8" t="n"/>
      <c r="I22" s="8" t="n"/>
      <c r="J22" s="8" t="n"/>
      <c r="K22" s="8" t="n"/>
      <c r="L22" s="8" t="n"/>
      <c r="M22" s="8" t="n"/>
      <c r="N22" s="8" t="n"/>
      <c r="O22" s="8" t="n"/>
      <c r="P22" s="7">
        <f>IF($A22="","",COUNTIF($D22:$O22,"○")+COUNTIF($D22:$O22,"×"))</f>
        <v/>
      </c>
      <c r="Q22" s="7">
        <f>IF($A22="","",COUNTIF($D22:$O22,"×"))</f>
        <v/>
      </c>
      <c r="R22" s="7">
        <f>IF($A22="","",COUNTIFS('指摘の一覧'!$B$7:$B$206,$A22,'指摘の一覧'!$C$7:$C$206,$B22))</f>
        <v/>
      </c>
      <c r="S22" s="7">
        <f>IF($A22="","",IF($R22&lt;$Q22,"一覧に"&amp;($Q22-$R22)&amp;"件足りない",""))</f>
        <v/>
      </c>
      <c r="T22" s="16" t="n"/>
      <c r="U22" s="17" t="n"/>
    </row>
    <row r="23">
      <c r="A23" s="22" t="n"/>
      <c r="B23" s="8" t="n"/>
      <c r="C23" s="8" t="n"/>
      <c r="D23" s="8" t="n"/>
      <c r="E23" s="8" t="n"/>
      <c r="F23" s="8" t="n"/>
      <c r="G23" s="8" t="n"/>
      <c r="H23" s="8" t="n"/>
      <c r="I23" s="8" t="n"/>
      <c r="J23" s="8" t="n"/>
      <c r="K23" s="8" t="n"/>
      <c r="L23" s="8" t="n"/>
      <c r="M23" s="8" t="n"/>
      <c r="N23" s="8" t="n"/>
      <c r="O23" s="8" t="n"/>
      <c r="P23" s="7">
        <f>IF($A23="","",COUNTIF($D23:$O23,"○")+COUNTIF($D23:$O23,"×"))</f>
        <v/>
      </c>
      <c r="Q23" s="7">
        <f>IF($A23="","",COUNTIF($D23:$O23,"×"))</f>
        <v/>
      </c>
      <c r="R23" s="7">
        <f>IF($A23="","",COUNTIFS('指摘の一覧'!$B$7:$B$206,$A23,'指摘の一覧'!$C$7:$C$206,$B23))</f>
        <v/>
      </c>
      <c r="S23" s="7">
        <f>IF($A23="","",IF($R23&lt;$Q23,"一覧に"&amp;($Q23-$R23)&amp;"件足りない",""))</f>
        <v/>
      </c>
      <c r="T23" s="16" t="n"/>
      <c r="U23" s="17" t="n"/>
    </row>
    <row r="24">
      <c r="A24" s="22" t="n"/>
      <c r="B24" s="8" t="n"/>
      <c r="C24" s="8" t="n"/>
      <c r="D24" s="8" t="n"/>
      <c r="E24" s="8" t="n"/>
      <c r="F24" s="8" t="n"/>
      <c r="G24" s="8" t="n"/>
      <c r="H24" s="8" t="n"/>
      <c r="I24" s="8" t="n"/>
      <c r="J24" s="8" t="n"/>
      <c r="K24" s="8" t="n"/>
      <c r="L24" s="8" t="n"/>
      <c r="M24" s="8" t="n"/>
      <c r="N24" s="8" t="n"/>
      <c r="O24" s="8" t="n"/>
      <c r="P24" s="7">
        <f>IF($A24="","",COUNTIF($D24:$O24,"○")+COUNTIF($D24:$O24,"×"))</f>
        <v/>
      </c>
      <c r="Q24" s="7">
        <f>IF($A24="","",COUNTIF($D24:$O24,"×"))</f>
        <v/>
      </c>
      <c r="R24" s="7">
        <f>IF($A24="","",COUNTIFS('指摘の一覧'!$B$7:$B$206,$A24,'指摘の一覧'!$C$7:$C$206,$B24))</f>
        <v/>
      </c>
      <c r="S24" s="7">
        <f>IF($A24="","",IF($R24&lt;$Q24,"一覧に"&amp;($Q24-$R24)&amp;"件足りない",""))</f>
        <v/>
      </c>
      <c r="T24" s="16" t="n"/>
      <c r="U24" s="17" t="n"/>
    </row>
    <row r="25">
      <c r="A25" s="22" t="n"/>
      <c r="B25" s="8" t="n"/>
      <c r="C25" s="8" t="n"/>
      <c r="D25" s="8" t="n"/>
      <c r="E25" s="8" t="n"/>
      <c r="F25" s="8" t="n"/>
      <c r="G25" s="8" t="n"/>
      <c r="H25" s="8" t="n"/>
      <c r="I25" s="8" t="n"/>
      <c r="J25" s="8" t="n"/>
      <c r="K25" s="8" t="n"/>
      <c r="L25" s="8" t="n"/>
      <c r="M25" s="8" t="n"/>
      <c r="N25" s="8" t="n"/>
      <c r="O25" s="8" t="n"/>
      <c r="P25" s="7">
        <f>IF($A25="","",COUNTIF($D25:$O25,"○")+COUNTIF($D25:$O25,"×"))</f>
        <v/>
      </c>
      <c r="Q25" s="7">
        <f>IF($A25="","",COUNTIF($D25:$O25,"×"))</f>
        <v/>
      </c>
      <c r="R25" s="7">
        <f>IF($A25="","",COUNTIFS('指摘の一覧'!$B$7:$B$206,$A25,'指摘の一覧'!$C$7:$C$206,$B25))</f>
        <v/>
      </c>
      <c r="S25" s="7">
        <f>IF($A25="","",IF($R25&lt;$Q25,"一覧に"&amp;($Q25-$R25)&amp;"件足りない",""))</f>
        <v/>
      </c>
      <c r="T25" s="16" t="n"/>
      <c r="U25" s="17" t="n"/>
    </row>
    <row r="26">
      <c r="A26" s="22" t="n"/>
      <c r="B26" s="8" t="n"/>
      <c r="C26" s="8" t="n"/>
      <c r="D26" s="8" t="n"/>
      <c r="E26" s="8" t="n"/>
      <c r="F26" s="8" t="n"/>
      <c r="G26" s="8" t="n"/>
      <c r="H26" s="8" t="n"/>
      <c r="I26" s="8" t="n"/>
      <c r="J26" s="8" t="n"/>
      <c r="K26" s="8" t="n"/>
      <c r="L26" s="8" t="n"/>
      <c r="M26" s="8" t="n"/>
      <c r="N26" s="8" t="n"/>
      <c r="O26" s="8" t="n"/>
      <c r="P26" s="7">
        <f>IF($A26="","",COUNTIF($D26:$O26,"○")+COUNTIF($D26:$O26,"×"))</f>
        <v/>
      </c>
      <c r="Q26" s="7">
        <f>IF($A26="","",COUNTIF($D26:$O26,"×"))</f>
        <v/>
      </c>
      <c r="R26" s="7">
        <f>IF($A26="","",COUNTIFS('指摘の一覧'!$B$7:$B$206,$A26,'指摘の一覧'!$C$7:$C$206,$B26))</f>
        <v/>
      </c>
      <c r="S26" s="7">
        <f>IF($A26="","",IF($R26&lt;$Q26,"一覧に"&amp;($Q26-$R26)&amp;"件足りない",""))</f>
        <v/>
      </c>
      <c r="T26" s="16" t="n"/>
      <c r="U26" s="17" t="n"/>
    </row>
    <row r="27">
      <c r="A27" s="22" t="n"/>
      <c r="B27" s="8" t="n"/>
      <c r="C27" s="8" t="n"/>
      <c r="D27" s="8" t="n"/>
      <c r="E27" s="8" t="n"/>
      <c r="F27" s="8" t="n"/>
      <c r="G27" s="8" t="n"/>
      <c r="H27" s="8" t="n"/>
      <c r="I27" s="8" t="n"/>
      <c r="J27" s="8" t="n"/>
      <c r="K27" s="8" t="n"/>
      <c r="L27" s="8" t="n"/>
      <c r="M27" s="8" t="n"/>
      <c r="N27" s="8" t="n"/>
      <c r="O27" s="8" t="n"/>
      <c r="P27" s="7">
        <f>IF($A27="","",COUNTIF($D27:$O27,"○")+COUNTIF($D27:$O27,"×"))</f>
        <v/>
      </c>
      <c r="Q27" s="7">
        <f>IF($A27="","",COUNTIF($D27:$O27,"×"))</f>
        <v/>
      </c>
      <c r="R27" s="7">
        <f>IF($A27="","",COUNTIFS('指摘の一覧'!$B$7:$B$206,$A27,'指摘の一覧'!$C$7:$C$206,$B27))</f>
        <v/>
      </c>
      <c r="S27" s="7">
        <f>IF($A27="","",IF($R27&lt;$Q27,"一覧に"&amp;($Q27-$R27)&amp;"件足りない",""))</f>
        <v/>
      </c>
      <c r="T27" s="16" t="n"/>
      <c r="U27" s="17" t="n"/>
    </row>
    <row r="28">
      <c r="A28" s="22" t="n"/>
      <c r="B28" s="8" t="n"/>
      <c r="C28" s="8" t="n"/>
      <c r="D28" s="8" t="n"/>
      <c r="E28" s="8" t="n"/>
      <c r="F28" s="8" t="n"/>
      <c r="G28" s="8" t="n"/>
      <c r="H28" s="8" t="n"/>
      <c r="I28" s="8" t="n"/>
      <c r="J28" s="8" t="n"/>
      <c r="K28" s="8" t="n"/>
      <c r="L28" s="8" t="n"/>
      <c r="M28" s="8" t="n"/>
      <c r="N28" s="8" t="n"/>
      <c r="O28" s="8" t="n"/>
      <c r="P28" s="7">
        <f>IF($A28="","",COUNTIF($D28:$O28,"○")+COUNTIF($D28:$O28,"×"))</f>
        <v/>
      </c>
      <c r="Q28" s="7">
        <f>IF($A28="","",COUNTIF($D28:$O28,"×"))</f>
        <v/>
      </c>
      <c r="R28" s="7">
        <f>IF($A28="","",COUNTIFS('指摘の一覧'!$B$7:$B$206,$A28,'指摘の一覧'!$C$7:$C$206,$B28))</f>
        <v/>
      </c>
      <c r="S28" s="7">
        <f>IF($A28="","",IF($R28&lt;$Q28,"一覧に"&amp;($Q28-$R28)&amp;"件足りない",""))</f>
        <v/>
      </c>
      <c r="T28" s="16" t="n"/>
      <c r="U28" s="17" t="n"/>
    </row>
    <row r="29">
      <c r="A29" s="22" t="n"/>
      <c r="B29" s="8" t="n"/>
      <c r="C29" s="8" t="n"/>
      <c r="D29" s="8" t="n"/>
      <c r="E29" s="8" t="n"/>
      <c r="F29" s="8" t="n"/>
      <c r="G29" s="8" t="n"/>
      <c r="H29" s="8" t="n"/>
      <c r="I29" s="8" t="n"/>
      <c r="J29" s="8" t="n"/>
      <c r="K29" s="8" t="n"/>
      <c r="L29" s="8" t="n"/>
      <c r="M29" s="8" t="n"/>
      <c r="N29" s="8" t="n"/>
      <c r="O29" s="8" t="n"/>
      <c r="P29" s="7">
        <f>IF($A29="","",COUNTIF($D29:$O29,"○")+COUNTIF($D29:$O29,"×"))</f>
        <v/>
      </c>
      <c r="Q29" s="7">
        <f>IF($A29="","",COUNTIF($D29:$O29,"×"))</f>
        <v/>
      </c>
      <c r="R29" s="7">
        <f>IF($A29="","",COUNTIFS('指摘の一覧'!$B$7:$B$206,$A29,'指摘の一覧'!$C$7:$C$206,$B29))</f>
        <v/>
      </c>
      <c r="S29" s="7">
        <f>IF($A29="","",IF($R29&lt;$Q29,"一覧に"&amp;($Q29-$R29)&amp;"件足りない",""))</f>
        <v/>
      </c>
      <c r="T29" s="16" t="n"/>
      <c r="U29" s="17" t="n"/>
    </row>
    <row r="30">
      <c r="A30" s="22" t="n"/>
      <c r="B30" s="8" t="n"/>
      <c r="C30" s="8" t="n"/>
      <c r="D30" s="8" t="n"/>
      <c r="E30" s="8" t="n"/>
      <c r="F30" s="8" t="n"/>
      <c r="G30" s="8" t="n"/>
      <c r="H30" s="8" t="n"/>
      <c r="I30" s="8" t="n"/>
      <c r="J30" s="8" t="n"/>
      <c r="K30" s="8" t="n"/>
      <c r="L30" s="8" t="n"/>
      <c r="M30" s="8" t="n"/>
      <c r="N30" s="8" t="n"/>
      <c r="O30" s="8" t="n"/>
      <c r="P30" s="7">
        <f>IF($A30="","",COUNTIF($D30:$O30,"○")+COUNTIF($D30:$O30,"×"))</f>
        <v/>
      </c>
      <c r="Q30" s="7">
        <f>IF($A30="","",COUNTIF($D30:$O30,"×"))</f>
        <v/>
      </c>
      <c r="R30" s="7">
        <f>IF($A30="","",COUNTIFS('指摘の一覧'!$B$7:$B$206,$A30,'指摘の一覧'!$C$7:$C$206,$B30))</f>
        <v/>
      </c>
      <c r="S30" s="7">
        <f>IF($A30="","",IF($R30&lt;$Q30,"一覧に"&amp;($Q30-$R30)&amp;"件足りない",""))</f>
        <v/>
      </c>
      <c r="T30" s="16" t="n"/>
      <c r="U30" s="17" t="n"/>
    </row>
    <row r="31">
      <c r="A31" s="22" t="n"/>
      <c r="B31" s="8" t="n"/>
      <c r="C31" s="8" t="n"/>
      <c r="D31" s="8" t="n"/>
      <c r="E31" s="8" t="n"/>
      <c r="F31" s="8" t="n"/>
      <c r="G31" s="8" t="n"/>
      <c r="H31" s="8" t="n"/>
      <c r="I31" s="8" t="n"/>
      <c r="J31" s="8" t="n"/>
      <c r="K31" s="8" t="n"/>
      <c r="L31" s="8" t="n"/>
      <c r="M31" s="8" t="n"/>
      <c r="N31" s="8" t="n"/>
      <c r="O31" s="8" t="n"/>
      <c r="P31" s="7">
        <f>IF($A31="","",COUNTIF($D31:$O31,"○")+COUNTIF($D31:$O31,"×"))</f>
        <v/>
      </c>
      <c r="Q31" s="7">
        <f>IF($A31="","",COUNTIF($D31:$O31,"×"))</f>
        <v/>
      </c>
      <c r="R31" s="7">
        <f>IF($A31="","",COUNTIFS('指摘の一覧'!$B$7:$B$206,$A31,'指摘の一覧'!$C$7:$C$206,$B31))</f>
        <v/>
      </c>
      <c r="S31" s="7">
        <f>IF($A31="","",IF($R31&lt;$Q31,"一覧に"&amp;($Q31-$R31)&amp;"件足りない",""))</f>
        <v/>
      </c>
      <c r="T31" s="16" t="n"/>
      <c r="U31" s="17" t="n"/>
    </row>
    <row r="32">
      <c r="A32" s="22" t="n"/>
      <c r="B32" s="8" t="n"/>
      <c r="C32" s="8" t="n"/>
      <c r="D32" s="8" t="n"/>
      <c r="E32" s="8" t="n"/>
      <c r="F32" s="8" t="n"/>
      <c r="G32" s="8" t="n"/>
      <c r="H32" s="8" t="n"/>
      <c r="I32" s="8" t="n"/>
      <c r="J32" s="8" t="n"/>
      <c r="K32" s="8" t="n"/>
      <c r="L32" s="8" t="n"/>
      <c r="M32" s="8" t="n"/>
      <c r="N32" s="8" t="n"/>
      <c r="O32" s="8" t="n"/>
      <c r="P32" s="7">
        <f>IF($A32="","",COUNTIF($D32:$O32,"○")+COUNTIF($D32:$O32,"×"))</f>
        <v/>
      </c>
      <c r="Q32" s="7">
        <f>IF($A32="","",COUNTIF($D32:$O32,"×"))</f>
        <v/>
      </c>
      <c r="R32" s="7">
        <f>IF($A32="","",COUNTIFS('指摘の一覧'!$B$7:$B$206,$A32,'指摘の一覧'!$C$7:$C$206,$B32))</f>
        <v/>
      </c>
      <c r="S32" s="7">
        <f>IF($A32="","",IF($R32&lt;$Q32,"一覧に"&amp;($Q32-$R32)&amp;"件足りない",""))</f>
        <v/>
      </c>
      <c r="T32" s="16" t="n"/>
      <c r="U32" s="17" t="n"/>
    </row>
    <row r="33">
      <c r="A33" s="22" t="n"/>
      <c r="B33" s="8" t="n"/>
      <c r="C33" s="8" t="n"/>
      <c r="D33" s="8" t="n"/>
      <c r="E33" s="8" t="n"/>
      <c r="F33" s="8" t="n"/>
      <c r="G33" s="8" t="n"/>
      <c r="H33" s="8" t="n"/>
      <c r="I33" s="8" t="n"/>
      <c r="J33" s="8" t="n"/>
      <c r="K33" s="8" t="n"/>
      <c r="L33" s="8" t="n"/>
      <c r="M33" s="8" t="n"/>
      <c r="N33" s="8" t="n"/>
      <c r="O33" s="8" t="n"/>
      <c r="P33" s="7">
        <f>IF($A33="","",COUNTIF($D33:$O33,"○")+COUNTIF($D33:$O33,"×"))</f>
        <v/>
      </c>
      <c r="Q33" s="7">
        <f>IF($A33="","",COUNTIF($D33:$O33,"×"))</f>
        <v/>
      </c>
      <c r="R33" s="7">
        <f>IF($A33="","",COUNTIFS('指摘の一覧'!$B$7:$B$206,$A33,'指摘の一覧'!$C$7:$C$206,$B33))</f>
        <v/>
      </c>
      <c r="S33" s="7">
        <f>IF($A33="","",IF($R33&lt;$Q33,"一覧に"&amp;($Q33-$R33)&amp;"件足りない",""))</f>
        <v/>
      </c>
      <c r="T33" s="16" t="n"/>
      <c r="U33" s="17" t="n"/>
    </row>
    <row r="34">
      <c r="A34" s="22" t="n"/>
      <c r="B34" s="8" t="n"/>
      <c r="C34" s="8" t="n"/>
      <c r="D34" s="8" t="n"/>
      <c r="E34" s="8" t="n"/>
      <c r="F34" s="8" t="n"/>
      <c r="G34" s="8" t="n"/>
      <c r="H34" s="8" t="n"/>
      <c r="I34" s="8" t="n"/>
      <c r="J34" s="8" t="n"/>
      <c r="K34" s="8" t="n"/>
      <c r="L34" s="8" t="n"/>
      <c r="M34" s="8" t="n"/>
      <c r="N34" s="8" t="n"/>
      <c r="O34" s="8" t="n"/>
      <c r="P34" s="7">
        <f>IF($A34="","",COUNTIF($D34:$O34,"○")+COUNTIF($D34:$O34,"×"))</f>
        <v/>
      </c>
      <c r="Q34" s="7">
        <f>IF($A34="","",COUNTIF($D34:$O34,"×"))</f>
        <v/>
      </c>
      <c r="R34" s="7">
        <f>IF($A34="","",COUNTIFS('指摘の一覧'!$B$7:$B$206,$A34,'指摘の一覧'!$C$7:$C$206,$B34))</f>
        <v/>
      </c>
      <c r="S34" s="7">
        <f>IF($A34="","",IF($R34&lt;$Q34,"一覧に"&amp;($Q34-$R34)&amp;"件足りない",""))</f>
        <v/>
      </c>
      <c r="T34" s="16" t="n"/>
      <c r="U34" s="17" t="n"/>
    </row>
    <row r="35">
      <c r="A35" s="22" t="n"/>
      <c r="B35" s="8" t="n"/>
      <c r="C35" s="8" t="n"/>
      <c r="D35" s="8" t="n"/>
      <c r="E35" s="8" t="n"/>
      <c r="F35" s="8" t="n"/>
      <c r="G35" s="8" t="n"/>
      <c r="H35" s="8" t="n"/>
      <c r="I35" s="8" t="n"/>
      <c r="J35" s="8" t="n"/>
      <c r="K35" s="8" t="n"/>
      <c r="L35" s="8" t="n"/>
      <c r="M35" s="8" t="n"/>
      <c r="N35" s="8" t="n"/>
      <c r="O35" s="8" t="n"/>
      <c r="P35" s="7">
        <f>IF($A35="","",COUNTIF($D35:$O35,"○")+COUNTIF($D35:$O35,"×"))</f>
        <v/>
      </c>
      <c r="Q35" s="7">
        <f>IF($A35="","",COUNTIF($D35:$O35,"×"))</f>
        <v/>
      </c>
      <c r="R35" s="7">
        <f>IF($A35="","",COUNTIFS('指摘の一覧'!$B$7:$B$206,$A35,'指摘の一覧'!$C$7:$C$206,$B35))</f>
        <v/>
      </c>
      <c r="S35" s="7">
        <f>IF($A35="","",IF($R35&lt;$Q35,"一覧に"&amp;($Q35-$R35)&amp;"件足りない",""))</f>
        <v/>
      </c>
      <c r="T35" s="16" t="n"/>
      <c r="U35" s="17" t="n"/>
    </row>
    <row r="36">
      <c r="A36" s="22" t="n"/>
      <c r="B36" s="8" t="n"/>
      <c r="C36" s="8" t="n"/>
      <c r="D36" s="8" t="n"/>
      <c r="E36" s="8" t="n"/>
      <c r="F36" s="8" t="n"/>
      <c r="G36" s="8" t="n"/>
      <c r="H36" s="8" t="n"/>
      <c r="I36" s="8" t="n"/>
      <c r="J36" s="8" t="n"/>
      <c r="K36" s="8" t="n"/>
      <c r="L36" s="8" t="n"/>
      <c r="M36" s="8" t="n"/>
      <c r="N36" s="8" t="n"/>
      <c r="O36" s="8" t="n"/>
      <c r="P36" s="7">
        <f>IF($A36="","",COUNTIF($D36:$O36,"○")+COUNTIF($D36:$O36,"×"))</f>
        <v/>
      </c>
      <c r="Q36" s="7">
        <f>IF($A36="","",COUNTIF($D36:$O36,"×"))</f>
        <v/>
      </c>
      <c r="R36" s="7">
        <f>IF($A36="","",COUNTIFS('指摘の一覧'!$B$7:$B$206,$A36,'指摘の一覧'!$C$7:$C$206,$B36))</f>
        <v/>
      </c>
      <c r="S36" s="7">
        <f>IF($A36="","",IF($R36&lt;$Q36,"一覧に"&amp;($Q36-$R36)&amp;"件足りない",""))</f>
        <v/>
      </c>
      <c r="T36" s="16" t="n"/>
      <c r="U36" s="17" t="n"/>
    </row>
    <row r="37">
      <c r="A37" s="22" t="n"/>
      <c r="B37" s="8" t="n"/>
      <c r="C37" s="8" t="n"/>
      <c r="D37" s="8" t="n"/>
      <c r="E37" s="8" t="n"/>
      <c r="F37" s="8" t="n"/>
      <c r="G37" s="8" t="n"/>
      <c r="H37" s="8" t="n"/>
      <c r="I37" s="8" t="n"/>
      <c r="J37" s="8" t="n"/>
      <c r="K37" s="8" t="n"/>
      <c r="L37" s="8" t="n"/>
      <c r="M37" s="8" t="n"/>
      <c r="N37" s="8" t="n"/>
      <c r="O37" s="8" t="n"/>
      <c r="P37" s="7">
        <f>IF($A37="","",COUNTIF($D37:$O37,"○")+COUNTIF($D37:$O37,"×"))</f>
        <v/>
      </c>
      <c r="Q37" s="7">
        <f>IF($A37="","",COUNTIF($D37:$O37,"×"))</f>
        <v/>
      </c>
      <c r="R37" s="7">
        <f>IF($A37="","",COUNTIFS('指摘の一覧'!$B$7:$B$206,$A37,'指摘の一覧'!$C$7:$C$206,$B37))</f>
        <v/>
      </c>
      <c r="S37" s="7">
        <f>IF($A37="","",IF($R37&lt;$Q37,"一覧に"&amp;($Q37-$R37)&amp;"件足りない",""))</f>
        <v/>
      </c>
      <c r="T37" s="16" t="n"/>
      <c r="U37" s="17" t="n"/>
    </row>
    <row r="38">
      <c r="A38" s="22" t="n"/>
      <c r="B38" s="8" t="n"/>
      <c r="C38" s="8" t="n"/>
      <c r="D38" s="8" t="n"/>
      <c r="E38" s="8" t="n"/>
      <c r="F38" s="8" t="n"/>
      <c r="G38" s="8" t="n"/>
      <c r="H38" s="8" t="n"/>
      <c r="I38" s="8" t="n"/>
      <c r="J38" s="8" t="n"/>
      <c r="K38" s="8" t="n"/>
      <c r="L38" s="8" t="n"/>
      <c r="M38" s="8" t="n"/>
      <c r="N38" s="8" t="n"/>
      <c r="O38" s="8" t="n"/>
      <c r="P38" s="7">
        <f>IF($A38="","",COUNTIF($D38:$O38,"○")+COUNTIF($D38:$O38,"×"))</f>
        <v/>
      </c>
      <c r="Q38" s="7">
        <f>IF($A38="","",COUNTIF($D38:$O38,"×"))</f>
        <v/>
      </c>
      <c r="R38" s="7">
        <f>IF($A38="","",COUNTIFS('指摘の一覧'!$B$7:$B$206,$A38,'指摘の一覧'!$C$7:$C$206,$B38))</f>
        <v/>
      </c>
      <c r="S38" s="7">
        <f>IF($A38="","",IF($R38&lt;$Q38,"一覧に"&amp;($Q38-$R38)&amp;"件足りない",""))</f>
        <v/>
      </c>
      <c r="T38" s="16" t="n"/>
      <c r="U38" s="17" t="n"/>
    </row>
    <row r="39">
      <c r="A39" s="22" t="n"/>
      <c r="B39" s="8" t="n"/>
      <c r="C39" s="8" t="n"/>
      <c r="D39" s="8" t="n"/>
      <c r="E39" s="8" t="n"/>
      <c r="F39" s="8" t="n"/>
      <c r="G39" s="8" t="n"/>
      <c r="H39" s="8" t="n"/>
      <c r="I39" s="8" t="n"/>
      <c r="J39" s="8" t="n"/>
      <c r="K39" s="8" t="n"/>
      <c r="L39" s="8" t="n"/>
      <c r="M39" s="8" t="n"/>
      <c r="N39" s="8" t="n"/>
      <c r="O39" s="8" t="n"/>
      <c r="P39" s="7">
        <f>IF($A39="","",COUNTIF($D39:$O39,"○")+COUNTIF($D39:$O39,"×"))</f>
        <v/>
      </c>
      <c r="Q39" s="7">
        <f>IF($A39="","",COUNTIF($D39:$O39,"×"))</f>
        <v/>
      </c>
      <c r="R39" s="7">
        <f>IF($A39="","",COUNTIFS('指摘の一覧'!$B$7:$B$206,$A39,'指摘の一覧'!$C$7:$C$206,$B39))</f>
        <v/>
      </c>
      <c r="S39" s="7">
        <f>IF($A39="","",IF($R39&lt;$Q39,"一覧に"&amp;($Q39-$R39)&amp;"件足りない",""))</f>
        <v/>
      </c>
      <c r="T39" s="16" t="n"/>
      <c r="U39" s="17" t="n"/>
    </row>
    <row r="40">
      <c r="A40" s="22" t="n"/>
      <c r="B40" s="8" t="n"/>
      <c r="C40" s="8" t="n"/>
      <c r="D40" s="8" t="n"/>
      <c r="E40" s="8" t="n"/>
      <c r="F40" s="8" t="n"/>
      <c r="G40" s="8" t="n"/>
      <c r="H40" s="8" t="n"/>
      <c r="I40" s="8" t="n"/>
      <c r="J40" s="8" t="n"/>
      <c r="K40" s="8" t="n"/>
      <c r="L40" s="8" t="n"/>
      <c r="M40" s="8" t="n"/>
      <c r="N40" s="8" t="n"/>
      <c r="O40" s="8" t="n"/>
      <c r="P40" s="7">
        <f>IF($A40="","",COUNTIF($D40:$O40,"○")+COUNTIF($D40:$O40,"×"))</f>
        <v/>
      </c>
      <c r="Q40" s="7">
        <f>IF($A40="","",COUNTIF($D40:$O40,"×"))</f>
        <v/>
      </c>
      <c r="R40" s="7">
        <f>IF($A40="","",COUNTIFS('指摘の一覧'!$B$7:$B$206,$A40,'指摘の一覧'!$C$7:$C$206,$B40))</f>
        <v/>
      </c>
      <c r="S40" s="7">
        <f>IF($A40="","",IF($R40&lt;$Q40,"一覧に"&amp;($Q40-$R40)&amp;"件足りない",""))</f>
        <v/>
      </c>
      <c r="T40" s="16" t="n"/>
      <c r="U40" s="17" t="n"/>
    </row>
    <row r="41">
      <c r="A41" s="22" t="n"/>
      <c r="B41" s="8" t="n"/>
      <c r="C41" s="8" t="n"/>
      <c r="D41" s="8" t="n"/>
      <c r="E41" s="8" t="n"/>
      <c r="F41" s="8" t="n"/>
      <c r="G41" s="8" t="n"/>
      <c r="H41" s="8" t="n"/>
      <c r="I41" s="8" t="n"/>
      <c r="J41" s="8" t="n"/>
      <c r="K41" s="8" t="n"/>
      <c r="L41" s="8" t="n"/>
      <c r="M41" s="8" t="n"/>
      <c r="N41" s="8" t="n"/>
      <c r="O41" s="8" t="n"/>
      <c r="P41" s="7">
        <f>IF($A41="","",COUNTIF($D41:$O41,"○")+COUNTIF($D41:$O41,"×"))</f>
        <v/>
      </c>
      <c r="Q41" s="7">
        <f>IF($A41="","",COUNTIF($D41:$O41,"×"))</f>
        <v/>
      </c>
      <c r="R41" s="7">
        <f>IF($A41="","",COUNTIFS('指摘の一覧'!$B$7:$B$206,$A41,'指摘の一覧'!$C$7:$C$206,$B41))</f>
        <v/>
      </c>
      <c r="S41" s="7">
        <f>IF($A41="","",IF($R41&lt;$Q41,"一覧に"&amp;($Q41-$R41)&amp;"件足りない",""))</f>
        <v/>
      </c>
      <c r="T41" s="16" t="n"/>
      <c r="U41" s="17" t="n"/>
    </row>
    <row r="42">
      <c r="A42" s="22" t="n"/>
      <c r="B42" s="8" t="n"/>
      <c r="C42" s="8" t="n"/>
      <c r="D42" s="8" t="n"/>
      <c r="E42" s="8" t="n"/>
      <c r="F42" s="8" t="n"/>
      <c r="G42" s="8" t="n"/>
      <c r="H42" s="8" t="n"/>
      <c r="I42" s="8" t="n"/>
      <c r="J42" s="8" t="n"/>
      <c r="K42" s="8" t="n"/>
      <c r="L42" s="8" t="n"/>
      <c r="M42" s="8" t="n"/>
      <c r="N42" s="8" t="n"/>
      <c r="O42" s="8" t="n"/>
      <c r="P42" s="7">
        <f>IF($A42="","",COUNTIF($D42:$O42,"○")+COUNTIF($D42:$O42,"×"))</f>
        <v/>
      </c>
      <c r="Q42" s="7">
        <f>IF($A42="","",COUNTIF($D42:$O42,"×"))</f>
        <v/>
      </c>
      <c r="R42" s="7">
        <f>IF($A42="","",COUNTIFS('指摘の一覧'!$B$7:$B$206,$A42,'指摘の一覧'!$C$7:$C$206,$B42))</f>
        <v/>
      </c>
      <c r="S42" s="7">
        <f>IF($A42="","",IF($R42&lt;$Q42,"一覧に"&amp;($Q42-$R42)&amp;"件足りない",""))</f>
        <v/>
      </c>
      <c r="T42" s="16" t="n"/>
      <c r="U42" s="17" t="n"/>
    </row>
    <row r="43">
      <c r="A43" s="22" t="n"/>
      <c r="B43" s="8" t="n"/>
      <c r="C43" s="8" t="n"/>
      <c r="D43" s="8" t="n"/>
      <c r="E43" s="8" t="n"/>
      <c r="F43" s="8" t="n"/>
      <c r="G43" s="8" t="n"/>
      <c r="H43" s="8" t="n"/>
      <c r="I43" s="8" t="n"/>
      <c r="J43" s="8" t="n"/>
      <c r="K43" s="8" t="n"/>
      <c r="L43" s="8" t="n"/>
      <c r="M43" s="8" t="n"/>
      <c r="N43" s="8" t="n"/>
      <c r="O43" s="8" t="n"/>
      <c r="P43" s="7">
        <f>IF($A43="","",COUNTIF($D43:$O43,"○")+COUNTIF($D43:$O43,"×"))</f>
        <v/>
      </c>
      <c r="Q43" s="7">
        <f>IF($A43="","",COUNTIF($D43:$O43,"×"))</f>
        <v/>
      </c>
      <c r="R43" s="7">
        <f>IF($A43="","",COUNTIFS('指摘の一覧'!$B$7:$B$206,$A43,'指摘の一覧'!$C$7:$C$206,$B43))</f>
        <v/>
      </c>
      <c r="S43" s="7">
        <f>IF($A43="","",IF($R43&lt;$Q43,"一覧に"&amp;($Q43-$R43)&amp;"件足りない",""))</f>
        <v/>
      </c>
      <c r="T43" s="16" t="n"/>
      <c r="U43" s="17" t="n"/>
    </row>
    <row r="44">
      <c r="A44" s="22" t="n"/>
      <c r="B44" s="8" t="n"/>
      <c r="C44" s="8" t="n"/>
      <c r="D44" s="8" t="n"/>
      <c r="E44" s="8" t="n"/>
      <c r="F44" s="8" t="n"/>
      <c r="G44" s="8" t="n"/>
      <c r="H44" s="8" t="n"/>
      <c r="I44" s="8" t="n"/>
      <c r="J44" s="8" t="n"/>
      <c r="K44" s="8" t="n"/>
      <c r="L44" s="8" t="n"/>
      <c r="M44" s="8" t="n"/>
      <c r="N44" s="8" t="n"/>
      <c r="O44" s="8" t="n"/>
      <c r="P44" s="7">
        <f>IF($A44="","",COUNTIF($D44:$O44,"○")+COUNTIF($D44:$O44,"×"))</f>
        <v/>
      </c>
      <c r="Q44" s="7">
        <f>IF($A44="","",COUNTIF($D44:$O44,"×"))</f>
        <v/>
      </c>
      <c r="R44" s="7">
        <f>IF($A44="","",COUNTIFS('指摘の一覧'!$B$7:$B$206,$A44,'指摘の一覧'!$C$7:$C$206,$B44))</f>
        <v/>
      </c>
      <c r="S44" s="7">
        <f>IF($A44="","",IF($R44&lt;$Q44,"一覧に"&amp;($Q44-$R44)&amp;"件足りない",""))</f>
        <v/>
      </c>
      <c r="T44" s="16" t="n"/>
      <c r="U44" s="17" t="n"/>
    </row>
    <row r="45">
      <c r="A45" s="22" t="n"/>
      <c r="B45" s="8" t="n"/>
      <c r="C45" s="8" t="n"/>
      <c r="D45" s="8" t="n"/>
      <c r="E45" s="8" t="n"/>
      <c r="F45" s="8" t="n"/>
      <c r="G45" s="8" t="n"/>
      <c r="H45" s="8" t="n"/>
      <c r="I45" s="8" t="n"/>
      <c r="J45" s="8" t="n"/>
      <c r="K45" s="8" t="n"/>
      <c r="L45" s="8" t="n"/>
      <c r="M45" s="8" t="n"/>
      <c r="N45" s="8" t="n"/>
      <c r="O45" s="8" t="n"/>
      <c r="P45" s="7">
        <f>IF($A45="","",COUNTIF($D45:$O45,"○")+COUNTIF($D45:$O45,"×"))</f>
        <v/>
      </c>
      <c r="Q45" s="7">
        <f>IF($A45="","",COUNTIF($D45:$O45,"×"))</f>
        <v/>
      </c>
      <c r="R45" s="7">
        <f>IF($A45="","",COUNTIFS('指摘の一覧'!$B$7:$B$206,$A45,'指摘の一覧'!$C$7:$C$206,$B45))</f>
        <v/>
      </c>
      <c r="S45" s="7">
        <f>IF($A45="","",IF($R45&lt;$Q45,"一覧に"&amp;($Q45-$R45)&amp;"件足りない",""))</f>
        <v/>
      </c>
      <c r="T45" s="16" t="n"/>
      <c r="U45" s="17" t="n"/>
    </row>
    <row r="46">
      <c r="A46" s="22" t="n"/>
      <c r="B46" s="8" t="n"/>
      <c r="C46" s="8" t="n"/>
      <c r="D46" s="8" t="n"/>
      <c r="E46" s="8" t="n"/>
      <c r="F46" s="8" t="n"/>
      <c r="G46" s="8" t="n"/>
      <c r="H46" s="8" t="n"/>
      <c r="I46" s="8" t="n"/>
      <c r="J46" s="8" t="n"/>
      <c r="K46" s="8" t="n"/>
      <c r="L46" s="8" t="n"/>
      <c r="M46" s="8" t="n"/>
      <c r="N46" s="8" t="n"/>
      <c r="O46" s="8" t="n"/>
      <c r="P46" s="7">
        <f>IF($A46="","",COUNTIF($D46:$O46,"○")+COUNTIF($D46:$O46,"×"))</f>
        <v/>
      </c>
      <c r="Q46" s="7">
        <f>IF($A46="","",COUNTIF($D46:$O46,"×"))</f>
        <v/>
      </c>
      <c r="R46" s="7">
        <f>IF($A46="","",COUNTIFS('指摘の一覧'!$B$7:$B$206,$A46,'指摘の一覧'!$C$7:$C$206,$B46))</f>
        <v/>
      </c>
      <c r="S46" s="7">
        <f>IF($A46="","",IF($R46&lt;$Q46,"一覧に"&amp;($Q46-$R46)&amp;"件足りない",""))</f>
        <v/>
      </c>
      <c r="T46" s="16" t="n"/>
      <c r="U46" s="17" t="n"/>
    </row>
    <row r="47">
      <c r="A47" s="22" t="n"/>
      <c r="B47" s="8" t="n"/>
      <c r="C47" s="8" t="n"/>
      <c r="D47" s="8" t="n"/>
      <c r="E47" s="8" t="n"/>
      <c r="F47" s="8" t="n"/>
      <c r="G47" s="8" t="n"/>
      <c r="H47" s="8" t="n"/>
      <c r="I47" s="8" t="n"/>
      <c r="J47" s="8" t="n"/>
      <c r="K47" s="8" t="n"/>
      <c r="L47" s="8" t="n"/>
      <c r="M47" s="8" t="n"/>
      <c r="N47" s="8" t="n"/>
      <c r="O47" s="8" t="n"/>
      <c r="P47" s="7">
        <f>IF($A47="","",COUNTIF($D47:$O47,"○")+COUNTIF($D47:$O47,"×"))</f>
        <v/>
      </c>
      <c r="Q47" s="7">
        <f>IF($A47="","",COUNTIF($D47:$O47,"×"))</f>
        <v/>
      </c>
      <c r="R47" s="7">
        <f>IF($A47="","",COUNTIFS('指摘の一覧'!$B$7:$B$206,$A47,'指摘の一覧'!$C$7:$C$206,$B47))</f>
        <v/>
      </c>
      <c r="S47" s="7">
        <f>IF($A47="","",IF($R47&lt;$Q47,"一覧に"&amp;($Q47-$R47)&amp;"件足りない",""))</f>
        <v/>
      </c>
      <c r="T47" s="16" t="n"/>
      <c r="U47" s="17" t="n"/>
    </row>
    <row r="48">
      <c r="A48" s="22" t="n"/>
      <c r="B48" s="8" t="n"/>
      <c r="C48" s="8" t="n"/>
      <c r="D48" s="8" t="n"/>
      <c r="E48" s="8" t="n"/>
      <c r="F48" s="8" t="n"/>
      <c r="G48" s="8" t="n"/>
      <c r="H48" s="8" t="n"/>
      <c r="I48" s="8" t="n"/>
      <c r="J48" s="8" t="n"/>
      <c r="K48" s="8" t="n"/>
      <c r="L48" s="8" t="n"/>
      <c r="M48" s="8" t="n"/>
      <c r="N48" s="8" t="n"/>
      <c r="O48" s="8" t="n"/>
      <c r="P48" s="7">
        <f>IF($A48="","",COUNTIF($D48:$O48,"○")+COUNTIF($D48:$O48,"×"))</f>
        <v/>
      </c>
      <c r="Q48" s="7">
        <f>IF($A48="","",COUNTIF($D48:$O48,"×"))</f>
        <v/>
      </c>
      <c r="R48" s="7">
        <f>IF($A48="","",COUNTIFS('指摘の一覧'!$B$7:$B$206,$A48,'指摘の一覧'!$C$7:$C$206,$B48))</f>
        <v/>
      </c>
      <c r="S48" s="7">
        <f>IF($A48="","",IF($R48&lt;$Q48,"一覧に"&amp;($Q48-$R48)&amp;"件足りない",""))</f>
        <v/>
      </c>
      <c r="T48" s="16" t="n"/>
      <c r="U48" s="17" t="n"/>
    </row>
    <row r="49">
      <c r="A49" s="22" t="n"/>
      <c r="B49" s="8" t="n"/>
      <c r="C49" s="8" t="n"/>
      <c r="D49" s="8" t="n"/>
      <c r="E49" s="8" t="n"/>
      <c r="F49" s="8" t="n"/>
      <c r="G49" s="8" t="n"/>
      <c r="H49" s="8" t="n"/>
      <c r="I49" s="8" t="n"/>
      <c r="J49" s="8" t="n"/>
      <c r="K49" s="8" t="n"/>
      <c r="L49" s="8" t="n"/>
      <c r="M49" s="8" t="n"/>
      <c r="N49" s="8" t="n"/>
      <c r="O49" s="8" t="n"/>
      <c r="P49" s="7">
        <f>IF($A49="","",COUNTIF($D49:$O49,"○")+COUNTIF($D49:$O49,"×"))</f>
        <v/>
      </c>
      <c r="Q49" s="7">
        <f>IF($A49="","",COUNTIF($D49:$O49,"×"))</f>
        <v/>
      </c>
      <c r="R49" s="7">
        <f>IF($A49="","",COUNTIFS('指摘の一覧'!$B$7:$B$206,$A49,'指摘の一覧'!$C$7:$C$206,$B49))</f>
        <v/>
      </c>
      <c r="S49" s="7">
        <f>IF($A49="","",IF($R49&lt;$Q49,"一覧に"&amp;($Q49-$R49)&amp;"件足りない",""))</f>
        <v/>
      </c>
      <c r="T49" s="16" t="n"/>
      <c r="U49" s="17" t="n"/>
    </row>
    <row r="50">
      <c r="A50" s="22" t="n"/>
      <c r="B50" s="8" t="n"/>
      <c r="C50" s="8" t="n"/>
      <c r="D50" s="8" t="n"/>
      <c r="E50" s="8" t="n"/>
      <c r="F50" s="8" t="n"/>
      <c r="G50" s="8" t="n"/>
      <c r="H50" s="8" t="n"/>
      <c r="I50" s="8" t="n"/>
      <c r="J50" s="8" t="n"/>
      <c r="K50" s="8" t="n"/>
      <c r="L50" s="8" t="n"/>
      <c r="M50" s="8" t="n"/>
      <c r="N50" s="8" t="n"/>
      <c r="O50" s="8" t="n"/>
      <c r="P50" s="7">
        <f>IF($A50="","",COUNTIF($D50:$O50,"○")+COUNTIF($D50:$O50,"×"))</f>
        <v/>
      </c>
      <c r="Q50" s="7">
        <f>IF($A50="","",COUNTIF($D50:$O50,"×"))</f>
        <v/>
      </c>
      <c r="R50" s="7">
        <f>IF($A50="","",COUNTIFS('指摘の一覧'!$B$7:$B$206,$A50,'指摘の一覧'!$C$7:$C$206,$B50))</f>
        <v/>
      </c>
      <c r="S50" s="7">
        <f>IF($A50="","",IF($R50&lt;$Q50,"一覧に"&amp;($Q50-$R50)&amp;"件足りない",""))</f>
        <v/>
      </c>
      <c r="T50" s="16" t="n"/>
      <c r="U50" s="17" t="n"/>
    </row>
    <row r="51">
      <c r="A51" s="22" t="n"/>
      <c r="B51" s="8" t="n"/>
      <c r="C51" s="8" t="n"/>
      <c r="D51" s="8" t="n"/>
      <c r="E51" s="8" t="n"/>
      <c r="F51" s="8" t="n"/>
      <c r="G51" s="8" t="n"/>
      <c r="H51" s="8" t="n"/>
      <c r="I51" s="8" t="n"/>
      <c r="J51" s="8" t="n"/>
      <c r="K51" s="8" t="n"/>
      <c r="L51" s="8" t="n"/>
      <c r="M51" s="8" t="n"/>
      <c r="N51" s="8" t="n"/>
      <c r="O51" s="8" t="n"/>
      <c r="P51" s="7">
        <f>IF($A51="","",COUNTIF($D51:$O51,"○")+COUNTIF($D51:$O51,"×"))</f>
        <v/>
      </c>
      <c r="Q51" s="7">
        <f>IF($A51="","",COUNTIF($D51:$O51,"×"))</f>
        <v/>
      </c>
      <c r="R51" s="7">
        <f>IF($A51="","",COUNTIFS('指摘の一覧'!$B$7:$B$206,$A51,'指摘の一覧'!$C$7:$C$206,$B51))</f>
        <v/>
      </c>
      <c r="S51" s="7">
        <f>IF($A51="","",IF($R51&lt;$Q51,"一覧に"&amp;($Q51-$R51)&amp;"件足りない",""))</f>
        <v/>
      </c>
      <c r="T51" s="16" t="n"/>
      <c r="U51" s="17" t="n"/>
    </row>
    <row r="52">
      <c r="A52" s="22" t="n"/>
      <c r="B52" s="8" t="n"/>
      <c r="C52" s="8" t="n"/>
      <c r="D52" s="8" t="n"/>
      <c r="E52" s="8" t="n"/>
      <c r="F52" s="8" t="n"/>
      <c r="G52" s="8" t="n"/>
      <c r="H52" s="8" t="n"/>
      <c r="I52" s="8" t="n"/>
      <c r="J52" s="8" t="n"/>
      <c r="K52" s="8" t="n"/>
      <c r="L52" s="8" t="n"/>
      <c r="M52" s="8" t="n"/>
      <c r="N52" s="8" t="n"/>
      <c r="O52" s="8" t="n"/>
      <c r="P52" s="7">
        <f>IF($A52="","",COUNTIF($D52:$O52,"○")+COUNTIF($D52:$O52,"×"))</f>
        <v/>
      </c>
      <c r="Q52" s="7">
        <f>IF($A52="","",COUNTIF($D52:$O52,"×"))</f>
        <v/>
      </c>
      <c r="R52" s="7">
        <f>IF($A52="","",COUNTIFS('指摘の一覧'!$B$7:$B$206,$A52,'指摘の一覧'!$C$7:$C$206,$B52))</f>
        <v/>
      </c>
      <c r="S52" s="7">
        <f>IF($A52="","",IF($R52&lt;$Q52,"一覧に"&amp;($Q52-$R52)&amp;"件足りない",""))</f>
        <v/>
      </c>
      <c r="T52" s="16" t="n"/>
      <c r="U52" s="17" t="n"/>
    </row>
    <row r="53">
      <c r="A53" s="22" t="n"/>
      <c r="B53" s="8" t="n"/>
      <c r="C53" s="8" t="n"/>
      <c r="D53" s="8" t="n"/>
      <c r="E53" s="8" t="n"/>
      <c r="F53" s="8" t="n"/>
      <c r="G53" s="8" t="n"/>
      <c r="H53" s="8" t="n"/>
      <c r="I53" s="8" t="n"/>
      <c r="J53" s="8" t="n"/>
      <c r="K53" s="8" t="n"/>
      <c r="L53" s="8" t="n"/>
      <c r="M53" s="8" t="n"/>
      <c r="N53" s="8" t="n"/>
      <c r="O53" s="8" t="n"/>
      <c r="P53" s="7">
        <f>IF($A53="","",COUNTIF($D53:$O53,"○")+COUNTIF($D53:$O53,"×"))</f>
        <v/>
      </c>
      <c r="Q53" s="7">
        <f>IF($A53="","",COUNTIF($D53:$O53,"×"))</f>
        <v/>
      </c>
      <c r="R53" s="7">
        <f>IF($A53="","",COUNTIFS('指摘の一覧'!$B$7:$B$206,$A53,'指摘の一覧'!$C$7:$C$206,$B53))</f>
        <v/>
      </c>
      <c r="S53" s="7">
        <f>IF($A53="","",IF($R53&lt;$Q53,"一覧に"&amp;($Q53-$R53)&amp;"件足りない",""))</f>
        <v/>
      </c>
      <c r="T53" s="16" t="n"/>
      <c r="U53" s="17" t="n"/>
    </row>
    <row r="54">
      <c r="A54" s="22" t="n"/>
      <c r="B54" s="8" t="n"/>
      <c r="C54" s="8" t="n"/>
      <c r="D54" s="8" t="n"/>
      <c r="E54" s="8" t="n"/>
      <c r="F54" s="8" t="n"/>
      <c r="G54" s="8" t="n"/>
      <c r="H54" s="8" t="n"/>
      <c r="I54" s="8" t="n"/>
      <c r="J54" s="8" t="n"/>
      <c r="K54" s="8" t="n"/>
      <c r="L54" s="8" t="n"/>
      <c r="M54" s="8" t="n"/>
      <c r="N54" s="8" t="n"/>
      <c r="O54" s="8" t="n"/>
      <c r="P54" s="7">
        <f>IF($A54="","",COUNTIF($D54:$O54,"○")+COUNTIF($D54:$O54,"×"))</f>
        <v/>
      </c>
      <c r="Q54" s="7">
        <f>IF($A54="","",COUNTIF($D54:$O54,"×"))</f>
        <v/>
      </c>
      <c r="R54" s="7">
        <f>IF($A54="","",COUNTIFS('指摘の一覧'!$B$7:$B$206,$A54,'指摘の一覧'!$C$7:$C$206,$B54))</f>
        <v/>
      </c>
      <c r="S54" s="7">
        <f>IF($A54="","",IF($R54&lt;$Q54,"一覧に"&amp;($Q54-$R54)&amp;"件足りない",""))</f>
        <v/>
      </c>
      <c r="T54" s="16" t="n"/>
      <c r="U54" s="17" t="n"/>
    </row>
    <row r="55">
      <c r="A55" s="22" t="n"/>
      <c r="B55" s="8" t="n"/>
      <c r="C55" s="8" t="n"/>
      <c r="D55" s="8" t="n"/>
      <c r="E55" s="8" t="n"/>
      <c r="F55" s="8" t="n"/>
      <c r="G55" s="8" t="n"/>
      <c r="H55" s="8" t="n"/>
      <c r="I55" s="8" t="n"/>
      <c r="J55" s="8" t="n"/>
      <c r="K55" s="8" t="n"/>
      <c r="L55" s="8" t="n"/>
      <c r="M55" s="8" t="n"/>
      <c r="N55" s="8" t="n"/>
      <c r="O55" s="8" t="n"/>
      <c r="P55" s="7">
        <f>IF($A55="","",COUNTIF($D55:$O55,"○")+COUNTIF($D55:$O55,"×"))</f>
        <v/>
      </c>
      <c r="Q55" s="7">
        <f>IF($A55="","",COUNTIF($D55:$O55,"×"))</f>
        <v/>
      </c>
      <c r="R55" s="7">
        <f>IF($A55="","",COUNTIFS('指摘の一覧'!$B$7:$B$206,$A55,'指摘の一覧'!$C$7:$C$206,$B55))</f>
        <v/>
      </c>
      <c r="S55" s="7">
        <f>IF($A55="","",IF($R55&lt;$Q55,"一覧に"&amp;($Q55-$R55)&amp;"件足りない",""))</f>
        <v/>
      </c>
      <c r="T55" s="16" t="n"/>
      <c r="U55" s="17" t="n"/>
    </row>
    <row r="56">
      <c r="A56" s="22" t="n"/>
      <c r="B56" s="8" t="n"/>
      <c r="C56" s="8" t="n"/>
      <c r="D56" s="8" t="n"/>
      <c r="E56" s="8" t="n"/>
      <c r="F56" s="8" t="n"/>
      <c r="G56" s="8" t="n"/>
      <c r="H56" s="8" t="n"/>
      <c r="I56" s="8" t="n"/>
      <c r="J56" s="8" t="n"/>
      <c r="K56" s="8" t="n"/>
      <c r="L56" s="8" t="n"/>
      <c r="M56" s="8" t="n"/>
      <c r="N56" s="8" t="n"/>
      <c r="O56" s="8" t="n"/>
      <c r="P56" s="7">
        <f>IF($A56="","",COUNTIF($D56:$O56,"○")+COUNTIF($D56:$O56,"×"))</f>
        <v/>
      </c>
      <c r="Q56" s="7">
        <f>IF($A56="","",COUNTIF($D56:$O56,"×"))</f>
        <v/>
      </c>
      <c r="R56" s="7">
        <f>IF($A56="","",COUNTIFS('指摘の一覧'!$B$7:$B$206,$A56,'指摘の一覧'!$C$7:$C$206,$B56))</f>
        <v/>
      </c>
      <c r="S56" s="7">
        <f>IF($A56="","",IF($R56&lt;$Q56,"一覧に"&amp;($Q56-$R56)&amp;"件足りない",""))</f>
        <v/>
      </c>
      <c r="T56" s="16" t="n"/>
      <c r="U56" s="17" t="n"/>
    </row>
    <row r="57">
      <c r="A57" s="22" t="n"/>
      <c r="B57" s="8" t="n"/>
      <c r="C57" s="8" t="n"/>
      <c r="D57" s="8" t="n"/>
      <c r="E57" s="8" t="n"/>
      <c r="F57" s="8" t="n"/>
      <c r="G57" s="8" t="n"/>
      <c r="H57" s="8" t="n"/>
      <c r="I57" s="8" t="n"/>
      <c r="J57" s="8" t="n"/>
      <c r="K57" s="8" t="n"/>
      <c r="L57" s="8" t="n"/>
      <c r="M57" s="8" t="n"/>
      <c r="N57" s="8" t="n"/>
      <c r="O57" s="8" t="n"/>
      <c r="P57" s="7">
        <f>IF($A57="","",COUNTIF($D57:$O57,"○")+COUNTIF($D57:$O57,"×"))</f>
        <v/>
      </c>
      <c r="Q57" s="7">
        <f>IF($A57="","",COUNTIF($D57:$O57,"×"))</f>
        <v/>
      </c>
      <c r="R57" s="7">
        <f>IF($A57="","",COUNTIFS('指摘の一覧'!$B$7:$B$206,$A57,'指摘の一覧'!$C$7:$C$206,$B57))</f>
        <v/>
      </c>
      <c r="S57" s="7">
        <f>IF($A57="","",IF($R57&lt;$Q57,"一覧に"&amp;($Q57-$R57)&amp;"件足りない",""))</f>
        <v/>
      </c>
      <c r="T57" s="16" t="n"/>
      <c r="U57" s="17" t="n"/>
    </row>
    <row r="58">
      <c r="A58" s="22" t="n"/>
      <c r="B58" s="8" t="n"/>
      <c r="C58" s="8" t="n"/>
      <c r="D58" s="8" t="n"/>
      <c r="E58" s="8" t="n"/>
      <c r="F58" s="8" t="n"/>
      <c r="G58" s="8" t="n"/>
      <c r="H58" s="8" t="n"/>
      <c r="I58" s="8" t="n"/>
      <c r="J58" s="8" t="n"/>
      <c r="K58" s="8" t="n"/>
      <c r="L58" s="8" t="n"/>
      <c r="M58" s="8" t="n"/>
      <c r="N58" s="8" t="n"/>
      <c r="O58" s="8" t="n"/>
      <c r="P58" s="7">
        <f>IF($A58="","",COUNTIF($D58:$O58,"○")+COUNTIF($D58:$O58,"×"))</f>
        <v/>
      </c>
      <c r="Q58" s="7">
        <f>IF($A58="","",COUNTIF($D58:$O58,"×"))</f>
        <v/>
      </c>
      <c r="R58" s="7">
        <f>IF($A58="","",COUNTIFS('指摘の一覧'!$B$7:$B$206,$A58,'指摘の一覧'!$C$7:$C$206,$B58))</f>
        <v/>
      </c>
      <c r="S58" s="7">
        <f>IF($A58="","",IF($R58&lt;$Q58,"一覧に"&amp;($Q58-$R58)&amp;"件足りない",""))</f>
        <v/>
      </c>
      <c r="T58" s="16" t="n"/>
      <c r="U58" s="17" t="n"/>
    </row>
    <row r="59">
      <c r="A59" s="22" t="n"/>
      <c r="B59" s="8" t="n"/>
      <c r="C59" s="8" t="n"/>
      <c r="D59" s="8" t="n"/>
      <c r="E59" s="8" t="n"/>
      <c r="F59" s="8" t="n"/>
      <c r="G59" s="8" t="n"/>
      <c r="H59" s="8" t="n"/>
      <c r="I59" s="8" t="n"/>
      <c r="J59" s="8" t="n"/>
      <c r="K59" s="8" t="n"/>
      <c r="L59" s="8" t="n"/>
      <c r="M59" s="8" t="n"/>
      <c r="N59" s="8" t="n"/>
      <c r="O59" s="8" t="n"/>
      <c r="P59" s="7">
        <f>IF($A59="","",COUNTIF($D59:$O59,"○")+COUNTIF($D59:$O59,"×"))</f>
        <v/>
      </c>
      <c r="Q59" s="7">
        <f>IF($A59="","",COUNTIF($D59:$O59,"×"))</f>
        <v/>
      </c>
      <c r="R59" s="7">
        <f>IF($A59="","",COUNTIFS('指摘の一覧'!$B$7:$B$206,$A59,'指摘の一覧'!$C$7:$C$206,$B59))</f>
        <v/>
      </c>
      <c r="S59" s="7">
        <f>IF($A59="","",IF($R59&lt;$Q59,"一覧に"&amp;($Q59-$R59)&amp;"件足りない",""))</f>
        <v/>
      </c>
      <c r="T59" s="16" t="n"/>
      <c r="U59" s="17" t="n"/>
    </row>
    <row r="60">
      <c r="A60" s="22" t="n"/>
      <c r="B60" s="8" t="n"/>
      <c r="C60" s="8" t="n"/>
      <c r="D60" s="8" t="n"/>
      <c r="E60" s="8" t="n"/>
      <c r="F60" s="8" t="n"/>
      <c r="G60" s="8" t="n"/>
      <c r="H60" s="8" t="n"/>
      <c r="I60" s="8" t="n"/>
      <c r="J60" s="8" t="n"/>
      <c r="K60" s="8" t="n"/>
      <c r="L60" s="8" t="n"/>
      <c r="M60" s="8" t="n"/>
      <c r="N60" s="8" t="n"/>
      <c r="O60" s="8" t="n"/>
      <c r="P60" s="7">
        <f>IF($A60="","",COUNTIF($D60:$O60,"○")+COUNTIF($D60:$O60,"×"))</f>
        <v/>
      </c>
      <c r="Q60" s="7">
        <f>IF($A60="","",COUNTIF($D60:$O60,"×"))</f>
        <v/>
      </c>
      <c r="R60" s="7">
        <f>IF($A60="","",COUNTIFS('指摘の一覧'!$B$7:$B$206,$A60,'指摘の一覧'!$C$7:$C$206,$B60))</f>
        <v/>
      </c>
      <c r="S60" s="7">
        <f>IF($A60="","",IF($R60&lt;$Q60,"一覧に"&amp;($Q60-$R60)&amp;"件足りない",""))</f>
        <v/>
      </c>
      <c r="T60" s="16" t="n"/>
      <c r="U60" s="17" t="n"/>
    </row>
    <row r="61">
      <c r="A61" s="22" t="n"/>
      <c r="B61" s="8" t="n"/>
      <c r="C61" s="8" t="n"/>
      <c r="D61" s="8" t="n"/>
      <c r="E61" s="8" t="n"/>
      <c r="F61" s="8" t="n"/>
      <c r="G61" s="8" t="n"/>
      <c r="H61" s="8" t="n"/>
      <c r="I61" s="8" t="n"/>
      <c r="J61" s="8" t="n"/>
      <c r="K61" s="8" t="n"/>
      <c r="L61" s="8" t="n"/>
      <c r="M61" s="8" t="n"/>
      <c r="N61" s="8" t="n"/>
      <c r="O61" s="8" t="n"/>
      <c r="P61" s="7">
        <f>IF($A61="","",COUNTIF($D61:$O61,"○")+COUNTIF($D61:$O61,"×"))</f>
        <v/>
      </c>
      <c r="Q61" s="7">
        <f>IF($A61="","",COUNTIF($D61:$O61,"×"))</f>
        <v/>
      </c>
      <c r="R61" s="7">
        <f>IF($A61="","",COUNTIFS('指摘の一覧'!$B$7:$B$206,$A61,'指摘の一覧'!$C$7:$C$206,$B61))</f>
        <v/>
      </c>
      <c r="S61" s="7">
        <f>IF($A61="","",IF($R61&lt;$Q61,"一覧に"&amp;($Q61-$R61)&amp;"件足りない",""))</f>
        <v/>
      </c>
      <c r="T61" s="16" t="n"/>
      <c r="U61" s="17" t="n"/>
    </row>
    <row r="62">
      <c r="A62" s="22" t="n"/>
      <c r="B62" s="8" t="n"/>
      <c r="C62" s="8" t="n"/>
      <c r="D62" s="8" t="n"/>
      <c r="E62" s="8" t="n"/>
      <c r="F62" s="8" t="n"/>
      <c r="G62" s="8" t="n"/>
      <c r="H62" s="8" t="n"/>
      <c r="I62" s="8" t="n"/>
      <c r="J62" s="8" t="n"/>
      <c r="K62" s="8" t="n"/>
      <c r="L62" s="8" t="n"/>
      <c r="M62" s="8" t="n"/>
      <c r="N62" s="8" t="n"/>
      <c r="O62" s="8" t="n"/>
      <c r="P62" s="7">
        <f>IF($A62="","",COUNTIF($D62:$O62,"○")+COUNTIF($D62:$O62,"×"))</f>
        <v/>
      </c>
      <c r="Q62" s="7">
        <f>IF($A62="","",COUNTIF($D62:$O62,"×"))</f>
        <v/>
      </c>
      <c r="R62" s="7">
        <f>IF($A62="","",COUNTIFS('指摘の一覧'!$B$7:$B$206,$A62,'指摘の一覧'!$C$7:$C$206,$B62))</f>
        <v/>
      </c>
      <c r="S62" s="7">
        <f>IF($A62="","",IF($R62&lt;$Q62,"一覧に"&amp;($Q62-$R62)&amp;"件足りない",""))</f>
        <v/>
      </c>
      <c r="T62" s="16" t="n"/>
      <c r="U62" s="17" t="n"/>
    </row>
    <row r="63">
      <c r="A63" s="22" t="n"/>
      <c r="B63" s="8" t="n"/>
      <c r="C63" s="8" t="n"/>
      <c r="D63" s="8" t="n"/>
      <c r="E63" s="8" t="n"/>
      <c r="F63" s="8" t="n"/>
      <c r="G63" s="8" t="n"/>
      <c r="H63" s="8" t="n"/>
      <c r="I63" s="8" t="n"/>
      <c r="J63" s="8" t="n"/>
      <c r="K63" s="8" t="n"/>
      <c r="L63" s="8" t="n"/>
      <c r="M63" s="8" t="n"/>
      <c r="N63" s="8" t="n"/>
      <c r="O63" s="8" t="n"/>
      <c r="P63" s="7">
        <f>IF($A63="","",COUNTIF($D63:$O63,"○")+COUNTIF($D63:$O63,"×"))</f>
        <v/>
      </c>
      <c r="Q63" s="7">
        <f>IF($A63="","",COUNTIF($D63:$O63,"×"))</f>
        <v/>
      </c>
      <c r="R63" s="7">
        <f>IF($A63="","",COUNTIFS('指摘の一覧'!$B$7:$B$206,$A63,'指摘の一覧'!$C$7:$C$206,$B63))</f>
        <v/>
      </c>
      <c r="S63" s="7">
        <f>IF($A63="","",IF($R63&lt;$Q63,"一覧に"&amp;($Q63-$R63)&amp;"件足りない",""))</f>
        <v/>
      </c>
      <c r="T63" s="16" t="n"/>
      <c r="U63" s="17" t="n"/>
    </row>
    <row r="64">
      <c r="A64" s="22" t="n"/>
      <c r="B64" s="8" t="n"/>
      <c r="C64" s="8" t="n"/>
      <c r="D64" s="8" t="n"/>
      <c r="E64" s="8" t="n"/>
      <c r="F64" s="8" t="n"/>
      <c r="G64" s="8" t="n"/>
      <c r="H64" s="8" t="n"/>
      <c r="I64" s="8" t="n"/>
      <c r="J64" s="8" t="n"/>
      <c r="K64" s="8" t="n"/>
      <c r="L64" s="8" t="n"/>
      <c r="M64" s="8" t="n"/>
      <c r="N64" s="8" t="n"/>
      <c r="O64" s="8" t="n"/>
      <c r="P64" s="7">
        <f>IF($A64="","",COUNTIF($D64:$O64,"○")+COUNTIF($D64:$O64,"×"))</f>
        <v/>
      </c>
      <c r="Q64" s="7">
        <f>IF($A64="","",COUNTIF($D64:$O64,"×"))</f>
        <v/>
      </c>
      <c r="R64" s="7">
        <f>IF($A64="","",COUNTIFS('指摘の一覧'!$B$7:$B$206,$A64,'指摘の一覧'!$C$7:$C$206,$B64))</f>
        <v/>
      </c>
      <c r="S64" s="7">
        <f>IF($A64="","",IF($R64&lt;$Q64,"一覧に"&amp;($Q64-$R64)&amp;"件足りない",""))</f>
        <v/>
      </c>
      <c r="T64" s="16" t="n"/>
      <c r="U64" s="17" t="n"/>
    </row>
    <row r="65">
      <c r="A65" s="22" t="n"/>
      <c r="B65" s="8" t="n"/>
      <c r="C65" s="8" t="n"/>
      <c r="D65" s="8" t="n"/>
      <c r="E65" s="8" t="n"/>
      <c r="F65" s="8" t="n"/>
      <c r="G65" s="8" t="n"/>
      <c r="H65" s="8" t="n"/>
      <c r="I65" s="8" t="n"/>
      <c r="J65" s="8" t="n"/>
      <c r="K65" s="8" t="n"/>
      <c r="L65" s="8" t="n"/>
      <c r="M65" s="8" t="n"/>
      <c r="N65" s="8" t="n"/>
      <c r="O65" s="8" t="n"/>
      <c r="P65" s="7">
        <f>IF($A65="","",COUNTIF($D65:$O65,"○")+COUNTIF($D65:$O65,"×"))</f>
        <v/>
      </c>
      <c r="Q65" s="7">
        <f>IF($A65="","",COUNTIF($D65:$O65,"×"))</f>
        <v/>
      </c>
      <c r="R65" s="7">
        <f>IF($A65="","",COUNTIFS('指摘の一覧'!$B$7:$B$206,$A65,'指摘の一覧'!$C$7:$C$206,$B65))</f>
        <v/>
      </c>
      <c r="S65" s="7">
        <f>IF($A65="","",IF($R65&lt;$Q65,"一覧に"&amp;($Q65-$R65)&amp;"件足りない",""))</f>
        <v/>
      </c>
      <c r="T65" s="16" t="n"/>
      <c r="U65" s="17" t="n"/>
    </row>
    <row r="66">
      <c r="A66" s="22" t="n"/>
      <c r="B66" s="8" t="n"/>
      <c r="C66" s="8" t="n"/>
      <c r="D66" s="8" t="n"/>
      <c r="E66" s="8" t="n"/>
      <c r="F66" s="8" t="n"/>
      <c r="G66" s="8" t="n"/>
      <c r="H66" s="8" t="n"/>
      <c r="I66" s="8" t="n"/>
      <c r="J66" s="8" t="n"/>
      <c r="K66" s="8" t="n"/>
      <c r="L66" s="8" t="n"/>
      <c r="M66" s="8" t="n"/>
      <c r="N66" s="8" t="n"/>
      <c r="O66" s="8" t="n"/>
      <c r="P66" s="7">
        <f>IF($A66="","",COUNTIF($D66:$O66,"○")+COUNTIF($D66:$O66,"×"))</f>
        <v/>
      </c>
      <c r="Q66" s="7">
        <f>IF($A66="","",COUNTIF($D66:$O66,"×"))</f>
        <v/>
      </c>
      <c r="R66" s="7">
        <f>IF($A66="","",COUNTIFS('指摘の一覧'!$B$7:$B$206,$A66,'指摘の一覧'!$C$7:$C$206,$B66))</f>
        <v/>
      </c>
      <c r="S66" s="7">
        <f>IF($A66="","",IF($R66&lt;$Q66,"一覧に"&amp;($Q66-$R66)&amp;"件足りない",""))</f>
        <v/>
      </c>
      <c r="T66" s="16" t="n"/>
      <c r="U66" s="17" t="n"/>
    </row>
    <row r="67">
      <c r="A67" s="22" t="n"/>
      <c r="B67" s="8" t="n"/>
      <c r="C67" s="8" t="n"/>
      <c r="D67" s="8" t="n"/>
      <c r="E67" s="8" t="n"/>
      <c r="F67" s="8" t="n"/>
      <c r="G67" s="8" t="n"/>
      <c r="H67" s="8" t="n"/>
      <c r="I67" s="8" t="n"/>
      <c r="J67" s="8" t="n"/>
      <c r="K67" s="8" t="n"/>
      <c r="L67" s="8" t="n"/>
      <c r="M67" s="8" t="n"/>
      <c r="N67" s="8" t="n"/>
      <c r="O67" s="8" t="n"/>
      <c r="P67" s="7">
        <f>IF($A67="","",COUNTIF($D67:$O67,"○")+COUNTIF($D67:$O67,"×"))</f>
        <v/>
      </c>
      <c r="Q67" s="7">
        <f>IF($A67="","",COUNTIF($D67:$O67,"×"))</f>
        <v/>
      </c>
      <c r="R67" s="7">
        <f>IF($A67="","",COUNTIFS('指摘の一覧'!$B$7:$B$206,$A67,'指摘の一覧'!$C$7:$C$206,$B67))</f>
        <v/>
      </c>
      <c r="S67" s="7">
        <f>IF($A67="","",IF($R67&lt;$Q67,"一覧に"&amp;($Q67-$R67)&amp;"件足りない",""))</f>
        <v/>
      </c>
      <c r="T67" s="16" t="n"/>
      <c r="U67" s="17" t="n"/>
    </row>
    <row r="68">
      <c r="A68" s="22" t="n"/>
      <c r="B68" s="8" t="n"/>
      <c r="C68" s="8" t="n"/>
      <c r="D68" s="8" t="n"/>
      <c r="E68" s="8" t="n"/>
      <c r="F68" s="8" t="n"/>
      <c r="G68" s="8" t="n"/>
      <c r="H68" s="8" t="n"/>
      <c r="I68" s="8" t="n"/>
      <c r="J68" s="8" t="n"/>
      <c r="K68" s="8" t="n"/>
      <c r="L68" s="8" t="n"/>
      <c r="M68" s="8" t="n"/>
      <c r="N68" s="8" t="n"/>
      <c r="O68" s="8" t="n"/>
      <c r="P68" s="7">
        <f>IF($A68="","",COUNTIF($D68:$O68,"○")+COUNTIF($D68:$O68,"×"))</f>
        <v/>
      </c>
      <c r="Q68" s="7">
        <f>IF($A68="","",COUNTIF($D68:$O68,"×"))</f>
        <v/>
      </c>
      <c r="R68" s="7">
        <f>IF($A68="","",COUNTIFS('指摘の一覧'!$B$7:$B$206,$A68,'指摘の一覧'!$C$7:$C$206,$B68))</f>
        <v/>
      </c>
      <c r="S68" s="7">
        <f>IF($A68="","",IF($R68&lt;$Q68,"一覧に"&amp;($Q68-$R68)&amp;"件足りない",""))</f>
        <v/>
      </c>
      <c r="T68" s="16" t="n"/>
      <c r="U68" s="17" t="n"/>
    </row>
    <row r="69">
      <c r="A69" s="22" t="n"/>
      <c r="B69" s="8" t="n"/>
      <c r="C69" s="8" t="n"/>
      <c r="D69" s="8" t="n"/>
      <c r="E69" s="8" t="n"/>
      <c r="F69" s="8" t="n"/>
      <c r="G69" s="8" t="n"/>
      <c r="H69" s="8" t="n"/>
      <c r="I69" s="8" t="n"/>
      <c r="J69" s="8" t="n"/>
      <c r="K69" s="8" t="n"/>
      <c r="L69" s="8" t="n"/>
      <c r="M69" s="8" t="n"/>
      <c r="N69" s="8" t="n"/>
      <c r="O69" s="8" t="n"/>
      <c r="P69" s="7">
        <f>IF($A69="","",COUNTIF($D69:$O69,"○")+COUNTIF($D69:$O69,"×"))</f>
        <v/>
      </c>
      <c r="Q69" s="7">
        <f>IF($A69="","",COUNTIF($D69:$O69,"×"))</f>
        <v/>
      </c>
      <c r="R69" s="7">
        <f>IF($A69="","",COUNTIFS('指摘の一覧'!$B$7:$B$206,$A69,'指摘の一覧'!$C$7:$C$206,$B69))</f>
        <v/>
      </c>
      <c r="S69" s="7">
        <f>IF($A69="","",IF($R69&lt;$Q69,"一覧に"&amp;($Q69-$R69)&amp;"件足りない",""))</f>
        <v/>
      </c>
      <c r="T69" s="16" t="n"/>
      <c r="U69" s="17" t="n"/>
    </row>
    <row r="70">
      <c r="A70" s="22" t="n"/>
      <c r="B70" s="8" t="n"/>
      <c r="C70" s="8" t="n"/>
      <c r="D70" s="8" t="n"/>
      <c r="E70" s="8" t="n"/>
      <c r="F70" s="8" t="n"/>
      <c r="G70" s="8" t="n"/>
      <c r="H70" s="8" t="n"/>
      <c r="I70" s="8" t="n"/>
      <c r="J70" s="8" t="n"/>
      <c r="K70" s="8" t="n"/>
      <c r="L70" s="8" t="n"/>
      <c r="M70" s="8" t="n"/>
      <c r="N70" s="8" t="n"/>
      <c r="O70" s="8" t="n"/>
      <c r="P70" s="7">
        <f>IF($A70="","",COUNTIF($D70:$O70,"○")+COUNTIF($D70:$O70,"×"))</f>
        <v/>
      </c>
      <c r="Q70" s="7">
        <f>IF($A70="","",COUNTIF($D70:$O70,"×"))</f>
        <v/>
      </c>
      <c r="R70" s="7">
        <f>IF($A70="","",COUNTIFS('指摘の一覧'!$B$7:$B$206,$A70,'指摘の一覧'!$C$7:$C$206,$B70))</f>
        <v/>
      </c>
      <c r="S70" s="7">
        <f>IF($A70="","",IF($R70&lt;$Q70,"一覧に"&amp;($Q70-$R70)&amp;"件足りない",""))</f>
        <v/>
      </c>
      <c r="T70" s="16" t="n"/>
      <c r="U70" s="17" t="n"/>
    </row>
    <row r="71">
      <c r="A71" s="22" t="n"/>
      <c r="B71" s="8" t="n"/>
      <c r="C71" s="8" t="n"/>
      <c r="D71" s="8" t="n"/>
      <c r="E71" s="8" t="n"/>
      <c r="F71" s="8" t="n"/>
      <c r="G71" s="8" t="n"/>
      <c r="H71" s="8" t="n"/>
      <c r="I71" s="8" t="n"/>
      <c r="J71" s="8" t="n"/>
      <c r="K71" s="8" t="n"/>
      <c r="L71" s="8" t="n"/>
      <c r="M71" s="8" t="n"/>
      <c r="N71" s="8" t="n"/>
      <c r="O71" s="8" t="n"/>
      <c r="P71" s="7">
        <f>IF($A71="","",COUNTIF($D71:$O71,"○")+COUNTIF($D71:$O71,"×"))</f>
        <v/>
      </c>
      <c r="Q71" s="7">
        <f>IF($A71="","",COUNTIF($D71:$O71,"×"))</f>
        <v/>
      </c>
      <c r="R71" s="7">
        <f>IF($A71="","",COUNTIFS('指摘の一覧'!$B$7:$B$206,$A71,'指摘の一覧'!$C$7:$C$206,$B71))</f>
        <v/>
      </c>
      <c r="S71" s="7">
        <f>IF($A71="","",IF($R71&lt;$Q71,"一覧に"&amp;($Q71-$R71)&amp;"件足りない",""))</f>
        <v/>
      </c>
      <c r="T71" s="16" t="n"/>
      <c r="U71" s="17" t="n"/>
    </row>
    <row r="72">
      <c r="A72" s="22" t="n"/>
      <c r="B72" s="8" t="n"/>
      <c r="C72" s="8" t="n"/>
      <c r="D72" s="8" t="n"/>
      <c r="E72" s="8" t="n"/>
      <c r="F72" s="8" t="n"/>
      <c r="G72" s="8" t="n"/>
      <c r="H72" s="8" t="n"/>
      <c r="I72" s="8" t="n"/>
      <c r="J72" s="8" t="n"/>
      <c r="K72" s="8" t="n"/>
      <c r="L72" s="8" t="n"/>
      <c r="M72" s="8" t="n"/>
      <c r="N72" s="8" t="n"/>
      <c r="O72" s="8" t="n"/>
      <c r="P72" s="7">
        <f>IF($A72="","",COUNTIF($D72:$O72,"○")+COUNTIF($D72:$O72,"×"))</f>
        <v/>
      </c>
      <c r="Q72" s="7">
        <f>IF($A72="","",COUNTIF($D72:$O72,"×"))</f>
        <v/>
      </c>
      <c r="R72" s="7">
        <f>IF($A72="","",COUNTIFS('指摘の一覧'!$B$7:$B$206,$A72,'指摘の一覧'!$C$7:$C$206,$B72))</f>
        <v/>
      </c>
      <c r="S72" s="7">
        <f>IF($A72="","",IF($R72&lt;$Q72,"一覧に"&amp;($Q72-$R72)&amp;"件足りない",""))</f>
        <v/>
      </c>
      <c r="T72" s="16" t="n"/>
      <c r="U72" s="17" t="n"/>
    </row>
    <row r="73">
      <c r="A73" s="22" t="n"/>
      <c r="B73" s="8" t="n"/>
      <c r="C73" s="8" t="n"/>
      <c r="D73" s="8" t="n"/>
      <c r="E73" s="8" t="n"/>
      <c r="F73" s="8" t="n"/>
      <c r="G73" s="8" t="n"/>
      <c r="H73" s="8" t="n"/>
      <c r="I73" s="8" t="n"/>
      <c r="J73" s="8" t="n"/>
      <c r="K73" s="8" t="n"/>
      <c r="L73" s="8" t="n"/>
      <c r="M73" s="8" t="n"/>
      <c r="N73" s="8" t="n"/>
      <c r="O73" s="8" t="n"/>
      <c r="P73" s="7">
        <f>IF($A73="","",COUNTIF($D73:$O73,"○")+COUNTIF($D73:$O73,"×"))</f>
        <v/>
      </c>
      <c r="Q73" s="7">
        <f>IF($A73="","",COUNTIF($D73:$O73,"×"))</f>
        <v/>
      </c>
      <c r="R73" s="7">
        <f>IF($A73="","",COUNTIFS('指摘の一覧'!$B$7:$B$206,$A73,'指摘の一覧'!$C$7:$C$206,$B73))</f>
        <v/>
      </c>
      <c r="S73" s="7">
        <f>IF($A73="","",IF($R73&lt;$Q73,"一覧に"&amp;($Q73-$R73)&amp;"件足りない",""))</f>
        <v/>
      </c>
      <c r="T73" s="16" t="n"/>
      <c r="U73" s="17" t="n"/>
    </row>
    <row r="74">
      <c r="A74" s="22" t="n"/>
      <c r="B74" s="8" t="n"/>
      <c r="C74" s="8" t="n"/>
      <c r="D74" s="8" t="n"/>
      <c r="E74" s="8" t="n"/>
      <c r="F74" s="8" t="n"/>
      <c r="G74" s="8" t="n"/>
      <c r="H74" s="8" t="n"/>
      <c r="I74" s="8" t="n"/>
      <c r="J74" s="8" t="n"/>
      <c r="K74" s="8" t="n"/>
      <c r="L74" s="8" t="n"/>
      <c r="M74" s="8" t="n"/>
      <c r="N74" s="8" t="n"/>
      <c r="O74" s="8" t="n"/>
      <c r="P74" s="7">
        <f>IF($A74="","",COUNTIF($D74:$O74,"○")+COUNTIF($D74:$O74,"×"))</f>
        <v/>
      </c>
      <c r="Q74" s="7">
        <f>IF($A74="","",COUNTIF($D74:$O74,"×"))</f>
        <v/>
      </c>
      <c r="R74" s="7">
        <f>IF($A74="","",COUNTIFS('指摘の一覧'!$B$7:$B$206,$A74,'指摘の一覧'!$C$7:$C$206,$B74))</f>
        <v/>
      </c>
      <c r="S74" s="7">
        <f>IF($A74="","",IF($R74&lt;$Q74,"一覧に"&amp;($Q74-$R74)&amp;"件足りない",""))</f>
        <v/>
      </c>
      <c r="T74" s="16" t="n"/>
      <c r="U74" s="17" t="n"/>
    </row>
    <row r="75">
      <c r="A75" s="22" t="n"/>
      <c r="B75" s="8" t="n"/>
      <c r="C75" s="8" t="n"/>
      <c r="D75" s="8" t="n"/>
      <c r="E75" s="8" t="n"/>
      <c r="F75" s="8" t="n"/>
      <c r="G75" s="8" t="n"/>
      <c r="H75" s="8" t="n"/>
      <c r="I75" s="8" t="n"/>
      <c r="J75" s="8" t="n"/>
      <c r="K75" s="8" t="n"/>
      <c r="L75" s="8" t="n"/>
      <c r="M75" s="8" t="n"/>
      <c r="N75" s="8" t="n"/>
      <c r="O75" s="8" t="n"/>
      <c r="P75" s="7">
        <f>IF($A75="","",COUNTIF($D75:$O75,"○")+COUNTIF($D75:$O75,"×"))</f>
        <v/>
      </c>
      <c r="Q75" s="7">
        <f>IF($A75="","",COUNTIF($D75:$O75,"×"))</f>
        <v/>
      </c>
      <c r="R75" s="7">
        <f>IF($A75="","",COUNTIFS('指摘の一覧'!$B$7:$B$206,$A75,'指摘の一覧'!$C$7:$C$206,$B75))</f>
        <v/>
      </c>
      <c r="S75" s="7">
        <f>IF($A75="","",IF($R75&lt;$Q75,"一覧に"&amp;($Q75-$R75)&amp;"件足りない",""))</f>
        <v/>
      </c>
      <c r="T75" s="16" t="n"/>
      <c r="U75" s="17" t="n"/>
    </row>
    <row r="76">
      <c r="A76" s="22" t="n"/>
      <c r="B76" s="8" t="n"/>
      <c r="C76" s="8" t="n"/>
      <c r="D76" s="8" t="n"/>
      <c r="E76" s="8" t="n"/>
      <c r="F76" s="8" t="n"/>
      <c r="G76" s="8" t="n"/>
      <c r="H76" s="8" t="n"/>
      <c r="I76" s="8" t="n"/>
      <c r="J76" s="8" t="n"/>
      <c r="K76" s="8" t="n"/>
      <c r="L76" s="8" t="n"/>
      <c r="M76" s="8" t="n"/>
      <c r="N76" s="8" t="n"/>
      <c r="O76" s="8" t="n"/>
      <c r="P76" s="7">
        <f>IF($A76="","",COUNTIF($D76:$O76,"○")+COUNTIF($D76:$O76,"×"))</f>
        <v/>
      </c>
      <c r="Q76" s="7">
        <f>IF($A76="","",COUNTIF($D76:$O76,"×"))</f>
        <v/>
      </c>
      <c r="R76" s="7">
        <f>IF($A76="","",COUNTIFS('指摘の一覧'!$B$7:$B$206,$A76,'指摘の一覧'!$C$7:$C$206,$B76))</f>
        <v/>
      </c>
      <c r="S76" s="7">
        <f>IF($A76="","",IF($R76&lt;$Q76,"一覧に"&amp;($Q76-$R76)&amp;"件足りない",""))</f>
        <v/>
      </c>
      <c r="T76" s="16" t="n"/>
      <c r="U76" s="17" t="n"/>
    </row>
    <row r="77">
      <c r="A77" s="22" t="n"/>
      <c r="B77" s="8" t="n"/>
      <c r="C77" s="8" t="n"/>
      <c r="D77" s="8" t="n"/>
      <c r="E77" s="8" t="n"/>
      <c r="F77" s="8" t="n"/>
      <c r="G77" s="8" t="n"/>
      <c r="H77" s="8" t="n"/>
      <c r="I77" s="8" t="n"/>
      <c r="J77" s="8" t="n"/>
      <c r="K77" s="8" t="n"/>
      <c r="L77" s="8" t="n"/>
      <c r="M77" s="8" t="n"/>
      <c r="N77" s="8" t="n"/>
      <c r="O77" s="8" t="n"/>
      <c r="P77" s="7">
        <f>IF($A77="","",COUNTIF($D77:$O77,"○")+COUNTIF($D77:$O77,"×"))</f>
        <v/>
      </c>
      <c r="Q77" s="7">
        <f>IF($A77="","",COUNTIF($D77:$O77,"×"))</f>
        <v/>
      </c>
      <c r="R77" s="7">
        <f>IF($A77="","",COUNTIFS('指摘の一覧'!$B$7:$B$206,$A77,'指摘の一覧'!$C$7:$C$206,$B77))</f>
        <v/>
      </c>
      <c r="S77" s="7">
        <f>IF($A77="","",IF($R77&lt;$Q77,"一覧に"&amp;($Q77-$R77)&amp;"件足りない",""))</f>
        <v/>
      </c>
      <c r="T77" s="16" t="n"/>
      <c r="U77" s="17" t="n"/>
    </row>
    <row r="78">
      <c r="A78" s="22" t="n"/>
      <c r="B78" s="8" t="n"/>
      <c r="C78" s="8" t="n"/>
      <c r="D78" s="8" t="n"/>
      <c r="E78" s="8" t="n"/>
      <c r="F78" s="8" t="n"/>
      <c r="G78" s="8" t="n"/>
      <c r="H78" s="8" t="n"/>
      <c r="I78" s="8" t="n"/>
      <c r="J78" s="8" t="n"/>
      <c r="K78" s="8" t="n"/>
      <c r="L78" s="8" t="n"/>
      <c r="M78" s="8" t="n"/>
      <c r="N78" s="8" t="n"/>
      <c r="O78" s="8" t="n"/>
      <c r="P78" s="7">
        <f>IF($A78="","",COUNTIF($D78:$O78,"○")+COUNTIF($D78:$O78,"×"))</f>
        <v/>
      </c>
      <c r="Q78" s="7">
        <f>IF($A78="","",COUNTIF($D78:$O78,"×"))</f>
        <v/>
      </c>
      <c r="R78" s="7">
        <f>IF($A78="","",COUNTIFS('指摘の一覧'!$B$7:$B$206,$A78,'指摘の一覧'!$C$7:$C$206,$B78))</f>
        <v/>
      </c>
      <c r="S78" s="7">
        <f>IF($A78="","",IF($R78&lt;$Q78,"一覧に"&amp;($Q78-$R78)&amp;"件足りない",""))</f>
        <v/>
      </c>
      <c r="T78" s="16" t="n"/>
      <c r="U78" s="17" t="n"/>
    </row>
    <row r="79">
      <c r="A79" s="22" t="n"/>
      <c r="B79" s="8" t="n"/>
      <c r="C79" s="8" t="n"/>
      <c r="D79" s="8" t="n"/>
      <c r="E79" s="8" t="n"/>
      <c r="F79" s="8" t="n"/>
      <c r="G79" s="8" t="n"/>
      <c r="H79" s="8" t="n"/>
      <c r="I79" s="8" t="n"/>
      <c r="J79" s="8" t="n"/>
      <c r="K79" s="8" t="n"/>
      <c r="L79" s="8" t="n"/>
      <c r="M79" s="8" t="n"/>
      <c r="N79" s="8" t="n"/>
      <c r="O79" s="8" t="n"/>
      <c r="P79" s="7">
        <f>IF($A79="","",COUNTIF($D79:$O79,"○")+COUNTIF($D79:$O79,"×"))</f>
        <v/>
      </c>
      <c r="Q79" s="7">
        <f>IF($A79="","",COUNTIF($D79:$O79,"×"))</f>
        <v/>
      </c>
      <c r="R79" s="7">
        <f>IF($A79="","",COUNTIFS('指摘の一覧'!$B$7:$B$206,$A79,'指摘の一覧'!$C$7:$C$206,$B79))</f>
        <v/>
      </c>
      <c r="S79" s="7">
        <f>IF($A79="","",IF($R79&lt;$Q79,"一覧に"&amp;($Q79-$R79)&amp;"件足りない",""))</f>
        <v/>
      </c>
      <c r="T79" s="16" t="n"/>
      <c r="U79" s="17" t="n"/>
    </row>
    <row r="80">
      <c r="A80" s="22" t="n"/>
      <c r="B80" s="8" t="n"/>
      <c r="C80" s="8" t="n"/>
      <c r="D80" s="8" t="n"/>
      <c r="E80" s="8" t="n"/>
      <c r="F80" s="8" t="n"/>
      <c r="G80" s="8" t="n"/>
      <c r="H80" s="8" t="n"/>
      <c r="I80" s="8" t="n"/>
      <c r="J80" s="8" t="n"/>
      <c r="K80" s="8" t="n"/>
      <c r="L80" s="8" t="n"/>
      <c r="M80" s="8" t="n"/>
      <c r="N80" s="8" t="n"/>
      <c r="O80" s="8" t="n"/>
      <c r="P80" s="7">
        <f>IF($A80="","",COUNTIF($D80:$O80,"○")+COUNTIF($D80:$O80,"×"))</f>
        <v/>
      </c>
      <c r="Q80" s="7">
        <f>IF($A80="","",COUNTIF($D80:$O80,"×"))</f>
        <v/>
      </c>
      <c r="R80" s="7">
        <f>IF($A80="","",COUNTIFS('指摘の一覧'!$B$7:$B$206,$A80,'指摘の一覧'!$C$7:$C$206,$B80))</f>
        <v/>
      </c>
      <c r="S80" s="7">
        <f>IF($A80="","",IF($R80&lt;$Q80,"一覧に"&amp;($Q80-$R80)&amp;"件足りない",""))</f>
        <v/>
      </c>
      <c r="T80" s="16" t="n"/>
      <c r="U80" s="17" t="n"/>
    </row>
    <row r="81">
      <c r="A81" s="22" t="n"/>
      <c r="B81" s="8" t="n"/>
      <c r="C81" s="8" t="n"/>
      <c r="D81" s="8" t="n"/>
      <c r="E81" s="8" t="n"/>
      <c r="F81" s="8" t="n"/>
      <c r="G81" s="8" t="n"/>
      <c r="H81" s="8" t="n"/>
      <c r="I81" s="8" t="n"/>
      <c r="J81" s="8" t="n"/>
      <c r="K81" s="8" t="n"/>
      <c r="L81" s="8" t="n"/>
      <c r="M81" s="8" t="n"/>
      <c r="N81" s="8" t="n"/>
      <c r="O81" s="8" t="n"/>
      <c r="P81" s="7">
        <f>IF($A81="","",COUNTIF($D81:$O81,"○")+COUNTIF($D81:$O81,"×"))</f>
        <v/>
      </c>
      <c r="Q81" s="7">
        <f>IF($A81="","",COUNTIF($D81:$O81,"×"))</f>
        <v/>
      </c>
      <c r="R81" s="7">
        <f>IF($A81="","",COUNTIFS('指摘の一覧'!$B$7:$B$206,$A81,'指摘の一覧'!$C$7:$C$206,$B81))</f>
        <v/>
      </c>
      <c r="S81" s="7">
        <f>IF($A81="","",IF($R81&lt;$Q81,"一覧に"&amp;($Q81-$R81)&amp;"件足りない",""))</f>
        <v/>
      </c>
      <c r="T81" s="16" t="n"/>
      <c r="U81" s="17" t="n"/>
    </row>
    <row r="82">
      <c r="A82" s="22" t="n"/>
      <c r="B82" s="8" t="n"/>
      <c r="C82" s="8" t="n"/>
      <c r="D82" s="8" t="n"/>
      <c r="E82" s="8" t="n"/>
      <c r="F82" s="8" t="n"/>
      <c r="G82" s="8" t="n"/>
      <c r="H82" s="8" t="n"/>
      <c r="I82" s="8" t="n"/>
      <c r="J82" s="8" t="n"/>
      <c r="K82" s="8" t="n"/>
      <c r="L82" s="8" t="n"/>
      <c r="M82" s="8" t="n"/>
      <c r="N82" s="8" t="n"/>
      <c r="O82" s="8" t="n"/>
      <c r="P82" s="7">
        <f>IF($A82="","",COUNTIF($D82:$O82,"○")+COUNTIF($D82:$O82,"×"))</f>
        <v/>
      </c>
      <c r="Q82" s="7">
        <f>IF($A82="","",COUNTIF($D82:$O82,"×"))</f>
        <v/>
      </c>
      <c r="R82" s="7">
        <f>IF($A82="","",COUNTIFS('指摘の一覧'!$B$7:$B$206,$A82,'指摘の一覧'!$C$7:$C$206,$B82))</f>
        <v/>
      </c>
      <c r="S82" s="7">
        <f>IF($A82="","",IF($R82&lt;$Q82,"一覧に"&amp;($Q82-$R82)&amp;"件足りない",""))</f>
        <v/>
      </c>
      <c r="T82" s="16" t="n"/>
      <c r="U82" s="17" t="n"/>
    </row>
    <row r="83">
      <c r="A83" s="22" t="n"/>
      <c r="B83" s="8" t="n"/>
      <c r="C83" s="8" t="n"/>
      <c r="D83" s="8" t="n"/>
      <c r="E83" s="8" t="n"/>
      <c r="F83" s="8" t="n"/>
      <c r="G83" s="8" t="n"/>
      <c r="H83" s="8" t="n"/>
      <c r="I83" s="8" t="n"/>
      <c r="J83" s="8" t="n"/>
      <c r="K83" s="8" t="n"/>
      <c r="L83" s="8" t="n"/>
      <c r="M83" s="8" t="n"/>
      <c r="N83" s="8" t="n"/>
      <c r="O83" s="8" t="n"/>
      <c r="P83" s="7">
        <f>IF($A83="","",COUNTIF($D83:$O83,"○")+COUNTIF($D83:$O83,"×"))</f>
        <v/>
      </c>
      <c r="Q83" s="7">
        <f>IF($A83="","",COUNTIF($D83:$O83,"×"))</f>
        <v/>
      </c>
      <c r="R83" s="7">
        <f>IF($A83="","",COUNTIFS('指摘の一覧'!$B$7:$B$206,$A83,'指摘の一覧'!$C$7:$C$206,$B83))</f>
        <v/>
      </c>
      <c r="S83" s="7">
        <f>IF($A83="","",IF($R83&lt;$Q83,"一覧に"&amp;($Q83-$R83)&amp;"件足りない",""))</f>
        <v/>
      </c>
      <c r="T83" s="16" t="n"/>
      <c r="U83" s="17" t="n"/>
    </row>
    <row r="84">
      <c r="A84" s="22" t="n"/>
      <c r="B84" s="8" t="n"/>
      <c r="C84" s="8" t="n"/>
      <c r="D84" s="8" t="n"/>
      <c r="E84" s="8" t="n"/>
      <c r="F84" s="8" t="n"/>
      <c r="G84" s="8" t="n"/>
      <c r="H84" s="8" t="n"/>
      <c r="I84" s="8" t="n"/>
      <c r="J84" s="8" t="n"/>
      <c r="K84" s="8" t="n"/>
      <c r="L84" s="8" t="n"/>
      <c r="M84" s="8" t="n"/>
      <c r="N84" s="8" t="n"/>
      <c r="O84" s="8" t="n"/>
      <c r="P84" s="7">
        <f>IF($A84="","",COUNTIF($D84:$O84,"○")+COUNTIF($D84:$O84,"×"))</f>
        <v/>
      </c>
      <c r="Q84" s="7">
        <f>IF($A84="","",COUNTIF($D84:$O84,"×"))</f>
        <v/>
      </c>
      <c r="R84" s="7">
        <f>IF($A84="","",COUNTIFS('指摘の一覧'!$B$7:$B$206,$A84,'指摘の一覧'!$C$7:$C$206,$B84))</f>
        <v/>
      </c>
      <c r="S84" s="7">
        <f>IF($A84="","",IF($R84&lt;$Q84,"一覧に"&amp;($Q84-$R84)&amp;"件足りない",""))</f>
        <v/>
      </c>
      <c r="T84" s="16" t="n"/>
      <c r="U84" s="17" t="n"/>
    </row>
    <row r="85">
      <c r="A85" s="22" t="n"/>
      <c r="B85" s="8" t="n"/>
      <c r="C85" s="8" t="n"/>
      <c r="D85" s="8" t="n"/>
      <c r="E85" s="8" t="n"/>
      <c r="F85" s="8" t="n"/>
      <c r="G85" s="8" t="n"/>
      <c r="H85" s="8" t="n"/>
      <c r="I85" s="8" t="n"/>
      <c r="J85" s="8" t="n"/>
      <c r="K85" s="8" t="n"/>
      <c r="L85" s="8" t="n"/>
      <c r="M85" s="8" t="n"/>
      <c r="N85" s="8" t="n"/>
      <c r="O85" s="8" t="n"/>
      <c r="P85" s="7">
        <f>IF($A85="","",COUNTIF($D85:$O85,"○")+COUNTIF($D85:$O85,"×"))</f>
        <v/>
      </c>
      <c r="Q85" s="7">
        <f>IF($A85="","",COUNTIF($D85:$O85,"×"))</f>
        <v/>
      </c>
      <c r="R85" s="7">
        <f>IF($A85="","",COUNTIFS('指摘の一覧'!$B$7:$B$206,$A85,'指摘の一覧'!$C$7:$C$206,$B85))</f>
        <v/>
      </c>
      <c r="S85" s="7">
        <f>IF($A85="","",IF($R85&lt;$Q85,"一覧に"&amp;($Q85-$R85)&amp;"件足りない",""))</f>
        <v/>
      </c>
      <c r="T85" s="16" t="n"/>
      <c r="U85" s="17" t="n"/>
    </row>
    <row r="86">
      <c r="A86" s="22" t="n"/>
      <c r="B86" s="8" t="n"/>
      <c r="C86" s="8" t="n"/>
      <c r="D86" s="8" t="n"/>
      <c r="E86" s="8" t="n"/>
      <c r="F86" s="8" t="n"/>
      <c r="G86" s="8" t="n"/>
      <c r="H86" s="8" t="n"/>
      <c r="I86" s="8" t="n"/>
      <c r="J86" s="8" t="n"/>
      <c r="K86" s="8" t="n"/>
      <c r="L86" s="8" t="n"/>
      <c r="M86" s="8" t="n"/>
      <c r="N86" s="8" t="n"/>
      <c r="O86" s="8" t="n"/>
      <c r="P86" s="7">
        <f>IF($A86="","",COUNTIF($D86:$O86,"○")+COUNTIF($D86:$O86,"×"))</f>
        <v/>
      </c>
      <c r="Q86" s="7">
        <f>IF($A86="","",COUNTIF($D86:$O86,"×"))</f>
        <v/>
      </c>
      <c r="R86" s="7">
        <f>IF($A86="","",COUNTIFS('指摘の一覧'!$B$7:$B$206,$A86,'指摘の一覧'!$C$7:$C$206,$B86))</f>
        <v/>
      </c>
      <c r="S86" s="7">
        <f>IF($A86="","",IF($R86&lt;$Q86,"一覧に"&amp;($Q86-$R86)&amp;"件足りない",""))</f>
        <v/>
      </c>
      <c r="T86" s="16" t="n"/>
      <c r="U86" s="17" t="n"/>
    </row>
    <row r="87">
      <c r="A87" s="22" t="n"/>
      <c r="B87" s="8" t="n"/>
      <c r="C87" s="8" t="n"/>
      <c r="D87" s="8" t="n"/>
      <c r="E87" s="8" t="n"/>
      <c r="F87" s="8" t="n"/>
      <c r="G87" s="8" t="n"/>
      <c r="H87" s="8" t="n"/>
      <c r="I87" s="8" t="n"/>
      <c r="J87" s="8" t="n"/>
      <c r="K87" s="8" t="n"/>
      <c r="L87" s="8" t="n"/>
      <c r="M87" s="8" t="n"/>
      <c r="N87" s="8" t="n"/>
      <c r="O87" s="8" t="n"/>
      <c r="P87" s="7">
        <f>IF($A87="","",COUNTIF($D87:$O87,"○")+COUNTIF($D87:$O87,"×"))</f>
        <v/>
      </c>
      <c r="Q87" s="7">
        <f>IF($A87="","",COUNTIF($D87:$O87,"×"))</f>
        <v/>
      </c>
      <c r="R87" s="7">
        <f>IF($A87="","",COUNTIFS('指摘の一覧'!$B$7:$B$206,$A87,'指摘の一覧'!$C$7:$C$206,$B87))</f>
        <v/>
      </c>
      <c r="S87" s="7">
        <f>IF($A87="","",IF($R87&lt;$Q87,"一覧に"&amp;($Q87-$R87)&amp;"件足りない",""))</f>
        <v/>
      </c>
      <c r="T87" s="16" t="n"/>
      <c r="U87" s="17" t="n"/>
    </row>
    <row r="88">
      <c r="A88" s="22" t="n"/>
      <c r="B88" s="8" t="n"/>
      <c r="C88" s="8" t="n"/>
      <c r="D88" s="8" t="n"/>
      <c r="E88" s="8" t="n"/>
      <c r="F88" s="8" t="n"/>
      <c r="G88" s="8" t="n"/>
      <c r="H88" s="8" t="n"/>
      <c r="I88" s="8" t="n"/>
      <c r="J88" s="8" t="n"/>
      <c r="K88" s="8" t="n"/>
      <c r="L88" s="8" t="n"/>
      <c r="M88" s="8" t="n"/>
      <c r="N88" s="8" t="n"/>
      <c r="O88" s="8" t="n"/>
      <c r="P88" s="7">
        <f>IF($A88="","",COUNTIF($D88:$O88,"○")+COUNTIF($D88:$O88,"×"))</f>
        <v/>
      </c>
      <c r="Q88" s="7">
        <f>IF($A88="","",COUNTIF($D88:$O88,"×"))</f>
        <v/>
      </c>
      <c r="R88" s="7">
        <f>IF($A88="","",COUNTIFS('指摘の一覧'!$B$7:$B$206,$A88,'指摘の一覧'!$C$7:$C$206,$B88))</f>
        <v/>
      </c>
      <c r="S88" s="7">
        <f>IF($A88="","",IF($R88&lt;$Q88,"一覧に"&amp;($Q88-$R88)&amp;"件足りない",""))</f>
        <v/>
      </c>
      <c r="T88" s="16" t="n"/>
      <c r="U88" s="17" t="n"/>
    </row>
    <row r="89">
      <c r="A89" s="22" t="n"/>
      <c r="B89" s="8" t="n"/>
      <c r="C89" s="8" t="n"/>
      <c r="D89" s="8" t="n"/>
      <c r="E89" s="8" t="n"/>
      <c r="F89" s="8" t="n"/>
      <c r="G89" s="8" t="n"/>
      <c r="H89" s="8" t="n"/>
      <c r="I89" s="8" t="n"/>
      <c r="J89" s="8" t="n"/>
      <c r="K89" s="8" t="n"/>
      <c r="L89" s="8" t="n"/>
      <c r="M89" s="8" t="n"/>
      <c r="N89" s="8" t="n"/>
      <c r="O89" s="8" t="n"/>
      <c r="P89" s="7">
        <f>IF($A89="","",COUNTIF($D89:$O89,"○")+COUNTIF($D89:$O89,"×"))</f>
        <v/>
      </c>
      <c r="Q89" s="7">
        <f>IF($A89="","",COUNTIF($D89:$O89,"×"))</f>
        <v/>
      </c>
      <c r="R89" s="7">
        <f>IF($A89="","",COUNTIFS('指摘の一覧'!$B$7:$B$206,$A89,'指摘の一覧'!$C$7:$C$206,$B89))</f>
        <v/>
      </c>
      <c r="S89" s="7">
        <f>IF($A89="","",IF($R89&lt;$Q89,"一覧に"&amp;($Q89-$R89)&amp;"件足りない",""))</f>
        <v/>
      </c>
      <c r="T89" s="16" t="n"/>
      <c r="U89" s="17" t="n"/>
    </row>
    <row r="90">
      <c r="A90" s="22" t="n"/>
      <c r="B90" s="8" t="n"/>
      <c r="C90" s="8" t="n"/>
      <c r="D90" s="8" t="n"/>
      <c r="E90" s="8" t="n"/>
      <c r="F90" s="8" t="n"/>
      <c r="G90" s="8" t="n"/>
      <c r="H90" s="8" t="n"/>
      <c r="I90" s="8" t="n"/>
      <c r="J90" s="8" t="n"/>
      <c r="K90" s="8" t="n"/>
      <c r="L90" s="8" t="n"/>
      <c r="M90" s="8" t="n"/>
      <c r="N90" s="8" t="n"/>
      <c r="O90" s="8" t="n"/>
      <c r="P90" s="7">
        <f>IF($A90="","",COUNTIF($D90:$O90,"○")+COUNTIF($D90:$O90,"×"))</f>
        <v/>
      </c>
      <c r="Q90" s="7">
        <f>IF($A90="","",COUNTIF($D90:$O90,"×"))</f>
        <v/>
      </c>
      <c r="R90" s="7">
        <f>IF($A90="","",COUNTIFS('指摘の一覧'!$B$7:$B$206,$A90,'指摘の一覧'!$C$7:$C$206,$B90))</f>
        <v/>
      </c>
      <c r="S90" s="7">
        <f>IF($A90="","",IF($R90&lt;$Q90,"一覧に"&amp;($Q90-$R90)&amp;"件足りない",""))</f>
        <v/>
      </c>
      <c r="T90" s="16" t="n"/>
      <c r="U90" s="17" t="n"/>
    </row>
    <row r="91">
      <c r="A91" s="22" t="n"/>
      <c r="B91" s="8" t="n"/>
      <c r="C91" s="8" t="n"/>
      <c r="D91" s="8" t="n"/>
      <c r="E91" s="8" t="n"/>
      <c r="F91" s="8" t="n"/>
      <c r="G91" s="8" t="n"/>
      <c r="H91" s="8" t="n"/>
      <c r="I91" s="8" t="n"/>
      <c r="J91" s="8" t="n"/>
      <c r="K91" s="8" t="n"/>
      <c r="L91" s="8" t="n"/>
      <c r="M91" s="8" t="n"/>
      <c r="N91" s="8" t="n"/>
      <c r="O91" s="8" t="n"/>
      <c r="P91" s="7">
        <f>IF($A91="","",COUNTIF($D91:$O91,"○")+COUNTIF($D91:$O91,"×"))</f>
        <v/>
      </c>
      <c r="Q91" s="7">
        <f>IF($A91="","",COUNTIF($D91:$O91,"×"))</f>
        <v/>
      </c>
      <c r="R91" s="7">
        <f>IF($A91="","",COUNTIFS('指摘の一覧'!$B$7:$B$206,$A91,'指摘の一覧'!$C$7:$C$206,$B91))</f>
        <v/>
      </c>
      <c r="S91" s="7">
        <f>IF($A91="","",IF($R91&lt;$Q91,"一覧に"&amp;($Q91-$R91)&amp;"件足りない",""))</f>
        <v/>
      </c>
      <c r="T91" s="16" t="n"/>
      <c r="U91" s="17" t="n"/>
    </row>
    <row r="92">
      <c r="A92" s="22" t="n"/>
      <c r="B92" s="8" t="n"/>
      <c r="C92" s="8" t="n"/>
      <c r="D92" s="8" t="n"/>
      <c r="E92" s="8" t="n"/>
      <c r="F92" s="8" t="n"/>
      <c r="G92" s="8" t="n"/>
      <c r="H92" s="8" t="n"/>
      <c r="I92" s="8" t="n"/>
      <c r="J92" s="8" t="n"/>
      <c r="K92" s="8" t="n"/>
      <c r="L92" s="8" t="n"/>
      <c r="M92" s="8" t="n"/>
      <c r="N92" s="8" t="n"/>
      <c r="O92" s="8" t="n"/>
      <c r="P92" s="7">
        <f>IF($A92="","",COUNTIF($D92:$O92,"○")+COUNTIF($D92:$O92,"×"))</f>
        <v/>
      </c>
      <c r="Q92" s="7">
        <f>IF($A92="","",COUNTIF($D92:$O92,"×"))</f>
        <v/>
      </c>
      <c r="R92" s="7">
        <f>IF($A92="","",COUNTIFS('指摘の一覧'!$B$7:$B$206,$A92,'指摘の一覧'!$C$7:$C$206,$B92))</f>
        <v/>
      </c>
      <c r="S92" s="7">
        <f>IF($A92="","",IF($R92&lt;$Q92,"一覧に"&amp;($Q92-$R92)&amp;"件足りない",""))</f>
        <v/>
      </c>
      <c r="T92" s="16" t="n"/>
      <c r="U92" s="17" t="n"/>
    </row>
    <row r="93">
      <c r="A93" s="22" t="n"/>
      <c r="B93" s="8" t="n"/>
      <c r="C93" s="8" t="n"/>
      <c r="D93" s="8" t="n"/>
      <c r="E93" s="8" t="n"/>
      <c r="F93" s="8" t="n"/>
      <c r="G93" s="8" t="n"/>
      <c r="H93" s="8" t="n"/>
      <c r="I93" s="8" t="n"/>
      <c r="J93" s="8" t="n"/>
      <c r="K93" s="8" t="n"/>
      <c r="L93" s="8" t="n"/>
      <c r="M93" s="8" t="n"/>
      <c r="N93" s="8" t="n"/>
      <c r="O93" s="8" t="n"/>
      <c r="P93" s="7">
        <f>IF($A93="","",COUNTIF($D93:$O93,"○")+COUNTIF($D93:$O93,"×"))</f>
        <v/>
      </c>
      <c r="Q93" s="7">
        <f>IF($A93="","",COUNTIF($D93:$O93,"×"))</f>
        <v/>
      </c>
      <c r="R93" s="7">
        <f>IF($A93="","",COUNTIFS('指摘の一覧'!$B$7:$B$206,$A93,'指摘の一覧'!$C$7:$C$206,$B93))</f>
        <v/>
      </c>
      <c r="S93" s="7">
        <f>IF($A93="","",IF($R93&lt;$Q93,"一覧に"&amp;($Q93-$R93)&amp;"件足りない",""))</f>
        <v/>
      </c>
      <c r="T93" s="16" t="n"/>
      <c r="U93" s="17" t="n"/>
    </row>
    <row r="94">
      <c r="A94" s="22" t="n"/>
      <c r="B94" s="8" t="n"/>
      <c r="C94" s="8" t="n"/>
      <c r="D94" s="8" t="n"/>
      <c r="E94" s="8" t="n"/>
      <c r="F94" s="8" t="n"/>
      <c r="G94" s="8" t="n"/>
      <c r="H94" s="8" t="n"/>
      <c r="I94" s="8" t="n"/>
      <c r="J94" s="8" t="n"/>
      <c r="K94" s="8" t="n"/>
      <c r="L94" s="8" t="n"/>
      <c r="M94" s="8" t="n"/>
      <c r="N94" s="8" t="n"/>
      <c r="O94" s="8" t="n"/>
      <c r="P94" s="7">
        <f>IF($A94="","",COUNTIF($D94:$O94,"○")+COUNTIF($D94:$O94,"×"))</f>
        <v/>
      </c>
      <c r="Q94" s="7">
        <f>IF($A94="","",COUNTIF($D94:$O94,"×"))</f>
        <v/>
      </c>
      <c r="R94" s="7">
        <f>IF($A94="","",COUNTIFS('指摘の一覧'!$B$7:$B$206,$A94,'指摘の一覧'!$C$7:$C$206,$B94))</f>
        <v/>
      </c>
      <c r="S94" s="7">
        <f>IF($A94="","",IF($R94&lt;$Q94,"一覧に"&amp;($Q94-$R94)&amp;"件足りない",""))</f>
        <v/>
      </c>
      <c r="T94" s="16" t="n"/>
      <c r="U94" s="17" t="n"/>
    </row>
    <row r="95">
      <c r="A95" s="22" t="n"/>
      <c r="B95" s="8" t="n"/>
      <c r="C95" s="8" t="n"/>
      <c r="D95" s="8" t="n"/>
      <c r="E95" s="8" t="n"/>
      <c r="F95" s="8" t="n"/>
      <c r="G95" s="8" t="n"/>
      <c r="H95" s="8" t="n"/>
      <c r="I95" s="8" t="n"/>
      <c r="J95" s="8" t="n"/>
      <c r="K95" s="8" t="n"/>
      <c r="L95" s="8" t="n"/>
      <c r="M95" s="8" t="n"/>
      <c r="N95" s="8" t="n"/>
      <c r="O95" s="8" t="n"/>
      <c r="P95" s="7">
        <f>IF($A95="","",COUNTIF($D95:$O95,"○")+COUNTIF($D95:$O95,"×"))</f>
        <v/>
      </c>
      <c r="Q95" s="7">
        <f>IF($A95="","",COUNTIF($D95:$O95,"×"))</f>
        <v/>
      </c>
      <c r="R95" s="7">
        <f>IF($A95="","",COUNTIFS('指摘の一覧'!$B$7:$B$206,$A95,'指摘の一覧'!$C$7:$C$206,$B95))</f>
        <v/>
      </c>
      <c r="S95" s="7">
        <f>IF($A95="","",IF($R95&lt;$Q95,"一覧に"&amp;($Q95-$R95)&amp;"件足りない",""))</f>
        <v/>
      </c>
      <c r="T95" s="16" t="n"/>
      <c r="U95" s="17" t="n"/>
    </row>
    <row r="96">
      <c r="A96" s="22" t="n"/>
      <c r="B96" s="8" t="n"/>
      <c r="C96" s="8" t="n"/>
      <c r="D96" s="8" t="n"/>
      <c r="E96" s="8" t="n"/>
      <c r="F96" s="8" t="n"/>
      <c r="G96" s="8" t="n"/>
      <c r="H96" s="8" t="n"/>
      <c r="I96" s="8" t="n"/>
      <c r="J96" s="8" t="n"/>
      <c r="K96" s="8" t="n"/>
      <c r="L96" s="8" t="n"/>
      <c r="M96" s="8" t="n"/>
      <c r="N96" s="8" t="n"/>
      <c r="O96" s="8" t="n"/>
      <c r="P96" s="7">
        <f>IF($A96="","",COUNTIF($D96:$O96,"○")+COUNTIF($D96:$O96,"×"))</f>
        <v/>
      </c>
      <c r="Q96" s="7">
        <f>IF($A96="","",COUNTIF($D96:$O96,"×"))</f>
        <v/>
      </c>
      <c r="R96" s="7">
        <f>IF($A96="","",COUNTIFS('指摘の一覧'!$B$7:$B$206,$A96,'指摘の一覧'!$C$7:$C$206,$B96))</f>
        <v/>
      </c>
      <c r="S96" s="7">
        <f>IF($A96="","",IF($R96&lt;$Q96,"一覧に"&amp;($Q96-$R96)&amp;"件足りない",""))</f>
        <v/>
      </c>
      <c r="T96" s="16" t="n"/>
      <c r="U96" s="17" t="n"/>
    </row>
    <row r="97">
      <c r="A97" s="22" t="n"/>
      <c r="B97" s="8" t="n"/>
      <c r="C97" s="8" t="n"/>
      <c r="D97" s="8" t="n"/>
      <c r="E97" s="8" t="n"/>
      <c r="F97" s="8" t="n"/>
      <c r="G97" s="8" t="n"/>
      <c r="H97" s="8" t="n"/>
      <c r="I97" s="8" t="n"/>
      <c r="J97" s="8" t="n"/>
      <c r="K97" s="8" t="n"/>
      <c r="L97" s="8" t="n"/>
      <c r="M97" s="8" t="n"/>
      <c r="N97" s="8" t="n"/>
      <c r="O97" s="8" t="n"/>
      <c r="P97" s="7">
        <f>IF($A97="","",COUNTIF($D97:$O97,"○")+COUNTIF($D97:$O97,"×"))</f>
        <v/>
      </c>
      <c r="Q97" s="7">
        <f>IF($A97="","",COUNTIF($D97:$O97,"×"))</f>
        <v/>
      </c>
      <c r="R97" s="7">
        <f>IF($A97="","",COUNTIFS('指摘の一覧'!$B$7:$B$206,$A97,'指摘の一覧'!$C$7:$C$206,$B97))</f>
        <v/>
      </c>
      <c r="S97" s="7">
        <f>IF($A97="","",IF($R97&lt;$Q97,"一覧に"&amp;($Q97-$R97)&amp;"件足りない",""))</f>
        <v/>
      </c>
      <c r="T97" s="16" t="n"/>
      <c r="U97" s="17" t="n"/>
    </row>
    <row r="98">
      <c r="A98" s="22" t="n"/>
      <c r="B98" s="8" t="n"/>
      <c r="C98" s="8" t="n"/>
      <c r="D98" s="8" t="n"/>
      <c r="E98" s="8" t="n"/>
      <c r="F98" s="8" t="n"/>
      <c r="G98" s="8" t="n"/>
      <c r="H98" s="8" t="n"/>
      <c r="I98" s="8" t="n"/>
      <c r="J98" s="8" t="n"/>
      <c r="K98" s="8" t="n"/>
      <c r="L98" s="8" t="n"/>
      <c r="M98" s="8" t="n"/>
      <c r="N98" s="8" t="n"/>
      <c r="O98" s="8" t="n"/>
      <c r="P98" s="7">
        <f>IF($A98="","",COUNTIF($D98:$O98,"○")+COUNTIF($D98:$O98,"×"))</f>
        <v/>
      </c>
      <c r="Q98" s="7">
        <f>IF($A98="","",COUNTIF($D98:$O98,"×"))</f>
        <v/>
      </c>
      <c r="R98" s="7">
        <f>IF($A98="","",COUNTIFS('指摘の一覧'!$B$7:$B$206,$A98,'指摘の一覧'!$C$7:$C$206,$B98))</f>
        <v/>
      </c>
      <c r="S98" s="7">
        <f>IF($A98="","",IF($R98&lt;$Q98,"一覧に"&amp;($Q98-$R98)&amp;"件足りない",""))</f>
        <v/>
      </c>
      <c r="T98" s="16" t="n"/>
      <c r="U98" s="17" t="n"/>
    </row>
    <row r="99">
      <c r="A99" s="22" t="n"/>
      <c r="B99" s="8" t="n"/>
      <c r="C99" s="8" t="n"/>
      <c r="D99" s="8" t="n"/>
      <c r="E99" s="8" t="n"/>
      <c r="F99" s="8" t="n"/>
      <c r="G99" s="8" t="n"/>
      <c r="H99" s="8" t="n"/>
      <c r="I99" s="8" t="n"/>
      <c r="J99" s="8" t="n"/>
      <c r="K99" s="8" t="n"/>
      <c r="L99" s="8" t="n"/>
      <c r="M99" s="8" t="n"/>
      <c r="N99" s="8" t="n"/>
      <c r="O99" s="8" t="n"/>
      <c r="P99" s="7">
        <f>IF($A99="","",COUNTIF($D99:$O99,"○")+COUNTIF($D99:$O99,"×"))</f>
        <v/>
      </c>
      <c r="Q99" s="7">
        <f>IF($A99="","",COUNTIF($D99:$O99,"×"))</f>
        <v/>
      </c>
      <c r="R99" s="7">
        <f>IF($A99="","",COUNTIFS('指摘の一覧'!$B$7:$B$206,$A99,'指摘の一覧'!$C$7:$C$206,$B99))</f>
        <v/>
      </c>
      <c r="S99" s="7">
        <f>IF($A99="","",IF($R99&lt;$Q99,"一覧に"&amp;($Q99-$R99)&amp;"件足りない",""))</f>
        <v/>
      </c>
      <c r="T99" s="16" t="n"/>
      <c r="U99" s="17" t="n"/>
    </row>
    <row r="100">
      <c r="A100" s="22" t="n"/>
      <c r="B100" s="8" t="n"/>
      <c r="C100" s="8" t="n"/>
      <c r="D100" s="8" t="n"/>
      <c r="E100" s="8" t="n"/>
      <c r="F100" s="8" t="n"/>
      <c r="G100" s="8" t="n"/>
      <c r="H100" s="8" t="n"/>
      <c r="I100" s="8" t="n"/>
      <c r="J100" s="8" t="n"/>
      <c r="K100" s="8" t="n"/>
      <c r="L100" s="8" t="n"/>
      <c r="M100" s="8" t="n"/>
      <c r="N100" s="8" t="n"/>
      <c r="O100" s="8" t="n"/>
      <c r="P100" s="7">
        <f>IF($A100="","",COUNTIF($D100:$O100,"○")+COUNTIF($D100:$O100,"×"))</f>
        <v/>
      </c>
      <c r="Q100" s="7">
        <f>IF($A100="","",COUNTIF($D100:$O100,"×"))</f>
        <v/>
      </c>
      <c r="R100" s="7">
        <f>IF($A100="","",COUNTIFS('指摘の一覧'!$B$7:$B$206,$A100,'指摘の一覧'!$C$7:$C$206,$B100))</f>
        <v/>
      </c>
      <c r="S100" s="7">
        <f>IF($A100="","",IF($R100&lt;$Q100,"一覧に"&amp;($Q100-$R100)&amp;"件足りない",""))</f>
        <v/>
      </c>
      <c r="T100" s="16" t="n"/>
      <c r="U100" s="17" t="n"/>
    </row>
    <row r="101">
      <c r="A101" s="22" t="n"/>
      <c r="B101" s="8" t="n"/>
      <c r="C101" s="8" t="n"/>
      <c r="D101" s="8" t="n"/>
      <c r="E101" s="8" t="n"/>
      <c r="F101" s="8" t="n"/>
      <c r="G101" s="8" t="n"/>
      <c r="H101" s="8" t="n"/>
      <c r="I101" s="8" t="n"/>
      <c r="J101" s="8" t="n"/>
      <c r="K101" s="8" t="n"/>
      <c r="L101" s="8" t="n"/>
      <c r="M101" s="8" t="n"/>
      <c r="N101" s="8" t="n"/>
      <c r="O101" s="8" t="n"/>
      <c r="P101" s="7">
        <f>IF($A101="","",COUNTIF($D101:$O101,"○")+COUNTIF($D101:$O101,"×"))</f>
        <v/>
      </c>
      <c r="Q101" s="7">
        <f>IF($A101="","",COUNTIF($D101:$O101,"×"))</f>
        <v/>
      </c>
      <c r="R101" s="7">
        <f>IF($A101="","",COUNTIFS('指摘の一覧'!$B$7:$B$206,$A101,'指摘の一覧'!$C$7:$C$206,$B101))</f>
        <v/>
      </c>
      <c r="S101" s="7">
        <f>IF($A101="","",IF($R101&lt;$Q101,"一覧に"&amp;($Q101-$R101)&amp;"件足りない",""))</f>
        <v/>
      </c>
      <c r="T101" s="16" t="n"/>
      <c r="U101" s="17" t="n"/>
    </row>
    <row r="102">
      <c r="A102" s="22" t="n"/>
      <c r="B102" s="8" t="n"/>
      <c r="C102" s="8" t="n"/>
      <c r="D102" s="8" t="n"/>
      <c r="E102" s="8" t="n"/>
      <c r="F102" s="8" t="n"/>
      <c r="G102" s="8" t="n"/>
      <c r="H102" s="8" t="n"/>
      <c r="I102" s="8" t="n"/>
      <c r="J102" s="8" t="n"/>
      <c r="K102" s="8" t="n"/>
      <c r="L102" s="8" t="n"/>
      <c r="M102" s="8" t="n"/>
      <c r="N102" s="8" t="n"/>
      <c r="O102" s="8" t="n"/>
      <c r="P102" s="7">
        <f>IF($A102="","",COUNTIF($D102:$O102,"○")+COUNTIF($D102:$O102,"×"))</f>
        <v/>
      </c>
      <c r="Q102" s="7">
        <f>IF($A102="","",COUNTIF($D102:$O102,"×"))</f>
        <v/>
      </c>
      <c r="R102" s="7">
        <f>IF($A102="","",COUNTIFS('指摘の一覧'!$B$7:$B$206,$A102,'指摘の一覧'!$C$7:$C$206,$B102))</f>
        <v/>
      </c>
      <c r="S102" s="7">
        <f>IF($A102="","",IF($R102&lt;$Q102,"一覧に"&amp;($Q102-$R102)&amp;"件足りない",""))</f>
        <v/>
      </c>
      <c r="T102" s="16" t="n"/>
      <c r="U102" s="17" t="n"/>
    </row>
    <row r="103">
      <c r="A103" s="22" t="n"/>
      <c r="B103" s="8" t="n"/>
      <c r="C103" s="8" t="n"/>
      <c r="D103" s="8" t="n"/>
      <c r="E103" s="8" t="n"/>
      <c r="F103" s="8" t="n"/>
      <c r="G103" s="8" t="n"/>
      <c r="H103" s="8" t="n"/>
      <c r="I103" s="8" t="n"/>
      <c r="J103" s="8" t="n"/>
      <c r="K103" s="8" t="n"/>
      <c r="L103" s="8" t="n"/>
      <c r="M103" s="8" t="n"/>
      <c r="N103" s="8" t="n"/>
      <c r="O103" s="8" t="n"/>
      <c r="P103" s="7">
        <f>IF($A103="","",COUNTIF($D103:$O103,"○")+COUNTIF($D103:$O103,"×"))</f>
        <v/>
      </c>
      <c r="Q103" s="7">
        <f>IF($A103="","",COUNTIF($D103:$O103,"×"))</f>
        <v/>
      </c>
      <c r="R103" s="7">
        <f>IF($A103="","",COUNTIFS('指摘の一覧'!$B$7:$B$206,$A103,'指摘の一覧'!$C$7:$C$206,$B103))</f>
        <v/>
      </c>
      <c r="S103" s="7">
        <f>IF($A103="","",IF($R103&lt;$Q103,"一覧に"&amp;($Q103-$R103)&amp;"件足りない",""))</f>
        <v/>
      </c>
      <c r="T103" s="16" t="n"/>
      <c r="U103" s="17" t="n"/>
    </row>
    <row r="104">
      <c r="A104" s="22" t="n"/>
      <c r="B104" s="8" t="n"/>
      <c r="C104" s="8" t="n"/>
      <c r="D104" s="8" t="n"/>
      <c r="E104" s="8" t="n"/>
      <c r="F104" s="8" t="n"/>
      <c r="G104" s="8" t="n"/>
      <c r="H104" s="8" t="n"/>
      <c r="I104" s="8" t="n"/>
      <c r="J104" s="8" t="n"/>
      <c r="K104" s="8" t="n"/>
      <c r="L104" s="8" t="n"/>
      <c r="M104" s="8" t="n"/>
      <c r="N104" s="8" t="n"/>
      <c r="O104" s="8" t="n"/>
      <c r="P104" s="7">
        <f>IF($A104="","",COUNTIF($D104:$O104,"○")+COUNTIF($D104:$O104,"×"))</f>
        <v/>
      </c>
      <c r="Q104" s="7">
        <f>IF($A104="","",COUNTIF($D104:$O104,"×"))</f>
        <v/>
      </c>
      <c r="R104" s="7">
        <f>IF($A104="","",COUNTIFS('指摘の一覧'!$B$7:$B$206,$A104,'指摘の一覧'!$C$7:$C$206,$B104))</f>
        <v/>
      </c>
      <c r="S104" s="7">
        <f>IF($A104="","",IF($R104&lt;$Q104,"一覧に"&amp;($Q104-$R104)&amp;"件足りない",""))</f>
        <v/>
      </c>
      <c r="T104" s="16" t="n"/>
      <c r="U104" s="17" t="n"/>
    </row>
    <row r="105">
      <c r="A105" s="22" t="n"/>
      <c r="B105" s="8" t="n"/>
      <c r="C105" s="8" t="n"/>
      <c r="D105" s="8" t="n"/>
      <c r="E105" s="8" t="n"/>
      <c r="F105" s="8" t="n"/>
      <c r="G105" s="8" t="n"/>
      <c r="H105" s="8" t="n"/>
      <c r="I105" s="8" t="n"/>
      <c r="J105" s="8" t="n"/>
      <c r="K105" s="8" t="n"/>
      <c r="L105" s="8" t="n"/>
      <c r="M105" s="8" t="n"/>
      <c r="N105" s="8" t="n"/>
      <c r="O105" s="8" t="n"/>
      <c r="P105" s="7">
        <f>IF($A105="","",COUNTIF($D105:$O105,"○")+COUNTIF($D105:$O105,"×"))</f>
        <v/>
      </c>
      <c r="Q105" s="7">
        <f>IF($A105="","",COUNTIF($D105:$O105,"×"))</f>
        <v/>
      </c>
      <c r="R105" s="7">
        <f>IF($A105="","",COUNTIFS('指摘の一覧'!$B$7:$B$206,$A105,'指摘の一覧'!$C$7:$C$206,$B105))</f>
        <v/>
      </c>
      <c r="S105" s="7">
        <f>IF($A105="","",IF($R105&lt;$Q105,"一覧に"&amp;($Q105-$R105)&amp;"件足りない",""))</f>
        <v/>
      </c>
      <c r="T105" s="16" t="n"/>
      <c r="U105" s="17" t="n"/>
    </row>
    <row r="106">
      <c r="A106" s="22" t="n"/>
      <c r="B106" s="8" t="n"/>
      <c r="C106" s="8" t="n"/>
      <c r="D106" s="8" t="n"/>
      <c r="E106" s="8" t="n"/>
      <c r="F106" s="8" t="n"/>
      <c r="G106" s="8" t="n"/>
      <c r="H106" s="8" t="n"/>
      <c r="I106" s="8" t="n"/>
      <c r="J106" s="8" t="n"/>
      <c r="K106" s="8" t="n"/>
      <c r="L106" s="8" t="n"/>
      <c r="M106" s="8" t="n"/>
      <c r="N106" s="8" t="n"/>
      <c r="O106" s="8" t="n"/>
      <c r="P106" s="7">
        <f>IF($A106="","",COUNTIF($D106:$O106,"○")+COUNTIF($D106:$O106,"×"))</f>
        <v/>
      </c>
      <c r="Q106" s="7">
        <f>IF($A106="","",COUNTIF($D106:$O106,"×"))</f>
        <v/>
      </c>
      <c r="R106" s="7">
        <f>IF($A106="","",COUNTIFS('指摘の一覧'!$B$7:$B$206,$A106,'指摘の一覧'!$C$7:$C$206,$B106))</f>
        <v/>
      </c>
      <c r="S106" s="7">
        <f>IF($A106="","",IF($R106&lt;$Q106,"一覧に"&amp;($Q106-$R106)&amp;"件足りない",""))</f>
        <v/>
      </c>
      <c r="T106" s="16" t="n"/>
      <c r="U106" s="17" t="n"/>
    </row>
    <row r="107">
      <c r="A107" s="22" t="n"/>
      <c r="B107" s="8" t="n"/>
      <c r="C107" s="8" t="n"/>
      <c r="D107" s="8" t="n"/>
      <c r="E107" s="8" t="n"/>
      <c r="F107" s="8" t="n"/>
      <c r="G107" s="8" t="n"/>
      <c r="H107" s="8" t="n"/>
      <c r="I107" s="8" t="n"/>
      <c r="J107" s="8" t="n"/>
      <c r="K107" s="8" t="n"/>
      <c r="L107" s="8" t="n"/>
      <c r="M107" s="8" t="n"/>
      <c r="N107" s="8" t="n"/>
      <c r="O107" s="8" t="n"/>
      <c r="P107" s="7">
        <f>IF($A107="","",COUNTIF($D107:$O107,"○")+COUNTIF($D107:$O107,"×"))</f>
        <v/>
      </c>
      <c r="Q107" s="7">
        <f>IF($A107="","",COUNTIF($D107:$O107,"×"))</f>
        <v/>
      </c>
      <c r="R107" s="7">
        <f>IF($A107="","",COUNTIFS('指摘の一覧'!$B$7:$B$206,$A107,'指摘の一覧'!$C$7:$C$206,$B107))</f>
        <v/>
      </c>
      <c r="S107" s="7">
        <f>IF($A107="","",IF($R107&lt;$Q107,"一覧に"&amp;($Q107-$R107)&amp;"件足りない",""))</f>
        <v/>
      </c>
      <c r="T107" s="16" t="n"/>
      <c r="U107" s="17" t="n"/>
    </row>
    <row r="108">
      <c r="A108" s="22" t="n"/>
      <c r="B108" s="8" t="n"/>
      <c r="C108" s="8" t="n"/>
      <c r="D108" s="8" t="n"/>
      <c r="E108" s="8" t="n"/>
      <c r="F108" s="8" t="n"/>
      <c r="G108" s="8" t="n"/>
      <c r="H108" s="8" t="n"/>
      <c r="I108" s="8" t="n"/>
      <c r="J108" s="8" t="n"/>
      <c r="K108" s="8" t="n"/>
      <c r="L108" s="8" t="n"/>
      <c r="M108" s="8" t="n"/>
      <c r="N108" s="8" t="n"/>
      <c r="O108" s="8" t="n"/>
      <c r="P108" s="7">
        <f>IF($A108="","",COUNTIF($D108:$O108,"○")+COUNTIF($D108:$O108,"×"))</f>
        <v/>
      </c>
      <c r="Q108" s="7">
        <f>IF($A108="","",COUNTIF($D108:$O108,"×"))</f>
        <v/>
      </c>
      <c r="R108" s="7">
        <f>IF($A108="","",COUNTIFS('指摘の一覧'!$B$7:$B$206,$A108,'指摘の一覧'!$C$7:$C$206,$B108))</f>
        <v/>
      </c>
      <c r="S108" s="7">
        <f>IF($A108="","",IF($R108&lt;$Q108,"一覧に"&amp;($Q108-$R108)&amp;"件足りない",""))</f>
        <v/>
      </c>
      <c r="T108" s="16" t="n"/>
      <c r="U108" s="17" t="n"/>
    </row>
    <row r="109">
      <c r="A109" s="22" t="n"/>
      <c r="B109" s="8" t="n"/>
      <c r="C109" s="8" t="n"/>
      <c r="D109" s="8" t="n"/>
      <c r="E109" s="8" t="n"/>
      <c r="F109" s="8" t="n"/>
      <c r="G109" s="8" t="n"/>
      <c r="H109" s="8" t="n"/>
      <c r="I109" s="8" t="n"/>
      <c r="J109" s="8" t="n"/>
      <c r="K109" s="8" t="n"/>
      <c r="L109" s="8" t="n"/>
      <c r="M109" s="8" t="n"/>
      <c r="N109" s="8" t="n"/>
      <c r="O109" s="8" t="n"/>
      <c r="P109" s="7">
        <f>IF($A109="","",COUNTIF($D109:$O109,"○")+COUNTIF($D109:$O109,"×"))</f>
        <v/>
      </c>
      <c r="Q109" s="7">
        <f>IF($A109="","",COUNTIF($D109:$O109,"×"))</f>
        <v/>
      </c>
      <c r="R109" s="7">
        <f>IF($A109="","",COUNTIFS('指摘の一覧'!$B$7:$B$206,$A109,'指摘の一覧'!$C$7:$C$206,$B109))</f>
        <v/>
      </c>
      <c r="S109" s="7">
        <f>IF($A109="","",IF($R109&lt;$Q109,"一覧に"&amp;($Q109-$R109)&amp;"件足りない",""))</f>
        <v/>
      </c>
      <c r="T109" s="16" t="n"/>
      <c r="U109" s="17" t="n"/>
    </row>
    <row r="110">
      <c r="A110" s="22" t="n"/>
      <c r="B110" s="8" t="n"/>
      <c r="C110" s="8" t="n"/>
      <c r="D110" s="8" t="n"/>
      <c r="E110" s="8" t="n"/>
      <c r="F110" s="8" t="n"/>
      <c r="G110" s="8" t="n"/>
      <c r="H110" s="8" t="n"/>
      <c r="I110" s="8" t="n"/>
      <c r="J110" s="8" t="n"/>
      <c r="K110" s="8" t="n"/>
      <c r="L110" s="8" t="n"/>
      <c r="M110" s="8" t="n"/>
      <c r="N110" s="8" t="n"/>
      <c r="O110" s="8" t="n"/>
      <c r="P110" s="7">
        <f>IF($A110="","",COUNTIF($D110:$O110,"○")+COUNTIF($D110:$O110,"×"))</f>
        <v/>
      </c>
      <c r="Q110" s="7">
        <f>IF($A110="","",COUNTIF($D110:$O110,"×"))</f>
        <v/>
      </c>
      <c r="R110" s="7">
        <f>IF($A110="","",COUNTIFS('指摘の一覧'!$B$7:$B$206,$A110,'指摘の一覧'!$C$7:$C$206,$B110))</f>
        <v/>
      </c>
      <c r="S110" s="7">
        <f>IF($A110="","",IF($R110&lt;$Q110,"一覧に"&amp;($Q110-$R110)&amp;"件足りない",""))</f>
        <v/>
      </c>
      <c r="T110" s="16" t="n"/>
      <c r="U110" s="17" t="n"/>
    </row>
    <row r="111">
      <c r="A111" s="22" t="n"/>
      <c r="B111" s="8" t="n"/>
      <c r="C111" s="8" t="n"/>
      <c r="D111" s="8" t="n"/>
      <c r="E111" s="8" t="n"/>
      <c r="F111" s="8" t="n"/>
      <c r="G111" s="8" t="n"/>
      <c r="H111" s="8" t="n"/>
      <c r="I111" s="8" t="n"/>
      <c r="J111" s="8" t="n"/>
      <c r="K111" s="8" t="n"/>
      <c r="L111" s="8" t="n"/>
      <c r="M111" s="8" t="n"/>
      <c r="N111" s="8" t="n"/>
      <c r="O111" s="8" t="n"/>
      <c r="P111" s="7">
        <f>IF($A111="","",COUNTIF($D111:$O111,"○")+COUNTIF($D111:$O111,"×"))</f>
        <v/>
      </c>
      <c r="Q111" s="7">
        <f>IF($A111="","",COUNTIF($D111:$O111,"×"))</f>
        <v/>
      </c>
      <c r="R111" s="7">
        <f>IF($A111="","",COUNTIFS('指摘の一覧'!$B$7:$B$206,$A111,'指摘の一覧'!$C$7:$C$206,$B111))</f>
        <v/>
      </c>
      <c r="S111" s="7">
        <f>IF($A111="","",IF($R111&lt;$Q111,"一覧に"&amp;($Q111-$R111)&amp;"件足りない",""))</f>
        <v/>
      </c>
      <c r="T111" s="16" t="n"/>
      <c r="U111" s="17" t="n"/>
    </row>
    <row r="112">
      <c r="A112" s="22" t="n"/>
      <c r="B112" s="8" t="n"/>
      <c r="C112" s="8" t="n"/>
      <c r="D112" s="8" t="n"/>
      <c r="E112" s="8" t="n"/>
      <c r="F112" s="8" t="n"/>
      <c r="G112" s="8" t="n"/>
      <c r="H112" s="8" t="n"/>
      <c r="I112" s="8" t="n"/>
      <c r="J112" s="8" t="n"/>
      <c r="K112" s="8" t="n"/>
      <c r="L112" s="8" t="n"/>
      <c r="M112" s="8" t="n"/>
      <c r="N112" s="8" t="n"/>
      <c r="O112" s="8" t="n"/>
      <c r="P112" s="7">
        <f>IF($A112="","",COUNTIF($D112:$O112,"○")+COUNTIF($D112:$O112,"×"))</f>
        <v/>
      </c>
      <c r="Q112" s="7">
        <f>IF($A112="","",COUNTIF($D112:$O112,"×"))</f>
        <v/>
      </c>
      <c r="R112" s="7">
        <f>IF($A112="","",COUNTIFS('指摘の一覧'!$B$7:$B$206,$A112,'指摘の一覧'!$C$7:$C$206,$B112))</f>
        <v/>
      </c>
      <c r="S112" s="7">
        <f>IF($A112="","",IF($R112&lt;$Q112,"一覧に"&amp;($Q112-$R112)&amp;"件足りない",""))</f>
        <v/>
      </c>
      <c r="T112" s="16" t="n"/>
      <c r="U112" s="17" t="n"/>
    </row>
    <row r="113">
      <c r="A113" s="22" t="n"/>
      <c r="B113" s="8" t="n"/>
      <c r="C113" s="8" t="n"/>
      <c r="D113" s="8" t="n"/>
      <c r="E113" s="8" t="n"/>
      <c r="F113" s="8" t="n"/>
      <c r="G113" s="8" t="n"/>
      <c r="H113" s="8" t="n"/>
      <c r="I113" s="8" t="n"/>
      <c r="J113" s="8" t="n"/>
      <c r="K113" s="8" t="n"/>
      <c r="L113" s="8" t="n"/>
      <c r="M113" s="8" t="n"/>
      <c r="N113" s="8" t="n"/>
      <c r="O113" s="8" t="n"/>
      <c r="P113" s="7">
        <f>IF($A113="","",COUNTIF($D113:$O113,"○")+COUNTIF($D113:$O113,"×"))</f>
        <v/>
      </c>
      <c r="Q113" s="7">
        <f>IF($A113="","",COUNTIF($D113:$O113,"×"))</f>
        <v/>
      </c>
      <c r="R113" s="7">
        <f>IF($A113="","",COUNTIFS('指摘の一覧'!$B$7:$B$206,$A113,'指摘の一覧'!$C$7:$C$206,$B113))</f>
        <v/>
      </c>
      <c r="S113" s="7">
        <f>IF($A113="","",IF($R113&lt;$Q113,"一覧に"&amp;($Q113-$R113)&amp;"件足りない",""))</f>
        <v/>
      </c>
      <c r="T113" s="16" t="n"/>
      <c r="U113" s="17" t="n"/>
    </row>
    <row r="114">
      <c r="A114" s="22" t="n"/>
      <c r="B114" s="8" t="n"/>
      <c r="C114" s="8" t="n"/>
      <c r="D114" s="8" t="n"/>
      <c r="E114" s="8" t="n"/>
      <c r="F114" s="8" t="n"/>
      <c r="G114" s="8" t="n"/>
      <c r="H114" s="8" t="n"/>
      <c r="I114" s="8" t="n"/>
      <c r="J114" s="8" t="n"/>
      <c r="K114" s="8" t="n"/>
      <c r="L114" s="8" t="n"/>
      <c r="M114" s="8" t="n"/>
      <c r="N114" s="8" t="n"/>
      <c r="O114" s="8" t="n"/>
      <c r="P114" s="7">
        <f>IF($A114="","",COUNTIF($D114:$O114,"○")+COUNTIF($D114:$O114,"×"))</f>
        <v/>
      </c>
      <c r="Q114" s="7">
        <f>IF($A114="","",COUNTIF($D114:$O114,"×"))</f>
        <v/>
      </c>
      <c r="R114" s="7">
        <f>IF($A114="","",COUNTIFS('指摘の一覧'!$B$7:$B$206,$A114,'指摘の一覧'!$C$7:$C$206,$B114))</f>
        <v/>
      </c>
      <c r="S114" s="7">
        <f>IF($A114="","",IF($R114&lt;$Q114,"一覧に"&amp;($Q114-$R114)&amp;"件足りない",""))</f>
        <v/>
      </c>
      <c r="T114" s="16" t="n"/>
      <c r="U114" s="17" t="n"/>
    </row>
    <row r="115">
      <c r="A115" s="22" t="n"/>
      <c r="B115" s="8" t="n"/>
      <c r="C115" s="8" t="n"/>
      <c r="D115" s="8" t="n"/>
      <c r="E115" s="8" t="n"/>
      <c r="F115" s="8" t="n"/>
      <c r="G115" s="8" t="n"/>
      <c r="H115" s="8" t="n"/>
      <c r="I115" s="8" t="n"/>
      <c r="J115" s="8" t="n"/>
      <c r="K115" s="8" t="n"/>
      <c r="L115" s="8" t="n"/>
      <c r="M115" s="8" t="n"/>
      <c r="N115" s="8" t="n"/>
      <c r="O115" s="8" t="n"/>
      <c r="P115" s="7">
        <f>IF($A115="","",COUNTIF($D115:$O115,"○")+COUNTIF($D115:$O115,"×"))</f>
        <v/>
      </c>
      <c r="Q115" s="7">
        <f>IF($A115="","",COUNTIF($D115:$O115,"×"))</f>
        <v/>
      </c>
      <c r="R115" s="7">
        <f>IF($A115="","",COUNTIFS('指摘の一覧'!$B$7:$B$206,$A115,'指摘の一覧'!$C$7:$C$206,$B115))</f>
        <v/>
      </c>
      <c r="S115" s="7">
        <f>IF($A115="","",IF($R115&lt;$Q115,"一覧に"&amp;($Q115-$R115)&amp;"件足りない",""))</f>
        <v/>
      </c>
      <c r="T115" s="16" t="n"/>
      <c r="U115" s="17" t="n"/>
    </row>
    <row r="116">
      <c r="A116" s="22" t="n"/>
      <c r="B116" s="8" t="n"/>
      <c r="C116" s="8" t="n"/>
      <c r="D116" s="8" t="n"/>
      <c r="E116" s="8" t="n"/>
      <c r="F116" s="8" t="n"/>
      <c r="G116" s="8" t="n"/>
      <c r="H116" s="8" t="n"/>
      <c r="I116" s="8" t="n"/>
      <c r="J116" s="8" t="n"/>
      <c r="K116" s="8" t="n"/>
      <c r="L116" s="8" t="n"/>
      <c r="M116" s="8" t="n"/>
      <c r="N116" s="8" t="n"/>
      <c r="O116" s="8" t="n"/>
      <c r="P116" s="7">
        <f>IF($A116="","",COUNTIF($D116:$O116,"○")+COUNTIF($D116:$O116,"×"))</f>
        <v/>
      </c>
      <c r="Q116" s="7">
        <f>IF($A116="","",COUNTIF($D116:$O116,"×"))</f>
        <v/>
      </c>
      <c r="R116" s="7">
        <f>IF($A116="","",COUNTIFS('指摘の一覧'!$B$7:$B$206,$A116,'指摘の一覧'!$C$7:$C$206,$B116))</f>
        <v/>
      </c>
      <c r="S116" s="7">
        <f>IF($A116="","",IF($R116&lt;$Q116,"一覧に"&amp;($Q116-$R116)&amp;"件足りない",""))</f>
        <v/>
      </c>
      <c r="T116" s="16" t="n"/>
      <c r="U116" s="17" t="n"/>
    </row>
    <row r="117">
      <c r="A117" s="22" t="n"/>
      <c r="B117" s="8" t="n"/>
      <c r="C117" s="8" t="n"/>
      <c r="D117" s="8" t="n"/>
      <c r="E117" s="8" t="n"/>
      <c r="F117" s="8" t="n"/>
      <c r="G117" s="8" t="n"/>
      <c r="H117" s="8" t="n"/>
      <c r="I117" s="8" t="n"/>
      <c r="J117" s="8" t="n"/>
      <c r="K117" s="8" t="n"/>
      <c r="L117" s="8" t="n"/>
      <c r="M117" s="8" t="n"/>
      <c r="N117" s="8" t="n"/>
      <c r="O117" s="8" t="n"/>
      <c r="P117" s="7">
        <f>IF($A117="","",COUNTIF($D117:$O117,"○")+COUNTIF($D117:$O117,"×"))</f>
        <v/>
      </c>
      <c r="Q117" s="7">
        <f>IF($A117="","",COUNTIF($D117:$O117,"×"))</f>
        <v/>
      </c>
      <c r="R117" s="7">
        <f>IF($A117="","",COUNTIFS('指摘の一覧'!$B$7:$B$206,$A117,'指摘の一覧'!$C$7:$C$206,$B117))</f>
        <v/>
      </c>
      <c r="S117" s="7">
        <f>IF($A117="","",IF($R117&lt;$Q117,"一覧に"&amp;($Q117-$R117)&amp;"件足りない",""))</f>
        <v/>
      </c>
      <c r="T117" s="16" t="n"/>
      <c r="U117" s="17" t="n"/>
    </row>
    <row r="118">
      <c r="A118" s="22" t="n"/>
      <c r="B118" s="8" t="n"/>
      <c r="C118" s="8" t="n"/>
      <c r="D118" s="8" t="n"/>
      <c r="E118" s="8" t="n"/>
      <c r="F118" s="8" t="n"/>
      <c r="G118" s="8" t="n"/>
      <c r="H118" s="8" t="n"/>
      <c r="I118" s="8" t="n"/>
      <c r="J118" s="8" t="n"/>
      <c r="K118" s="8" t="n"/>
      <c r="L118" s="8" t="n"/>
      <c r="M118" s="8" t="n"/>
      <c r="N118" s="8" t="n"/>
      <c r="O118" s="8" t="n"/>
      <c r="P118" s="7">
        <f>IF($A118="","",COUNTIF($D118:$O118,"○")+COUNTIF($D118:$O118,"×"))</f>
        <v/>
      </c>
      <c r="Q118" s="7">
        <f>IF($A118="","",COUNTIF($D118:$O118,"×"))</f>
        <v/>
      </c>
      <c r="R118" s="7">
        <f>IF($A118="","",COUNTIFS('指摘の一覧'!$B$7:$B$206,$A118,'指摘の一覧'!$C$7:$C$206,$B118))</f>
        <v/>
      </c>
      <c r="S118" s="7">
        <f>IF($A118="","",IF($R118&lt;$Q118,"一覧に"&amp;($Q118-$R118)&amp;"件足りない",""))</f>
        <v/>
      </c>
      <c r="T118" s="16" t="n"/>
      <c r="U118" s="17" t="n"/>
    </row>
    <row r="119">
      <c r="A119" s="22" t="n"/>
      <c r="B119" s="8" t="n"/>
      <c r="C119" s="8" t="n"/>
      <c r="D119" s="8" t="n"/>
      <c r="E119" s="8" t="n"/>
      <c r="F119" s="8" t="n"/>
      <c r="G119" s="8" t="n"/>
      <c r="H119" s="8" t="n"/>
      <c r="I119" s="8" t="n"/>
      <c r="J119" s="8" t="n"/>
      <c r="K119" s="8" t="n"/>
      <c r="L119" s="8" t="n"/>
      <c r="M119" s="8" t="n"/>
      <c r="N119" s="8" t="n"/>
      <c r="O119" s="8" t="n"/>
      <c r="P119" s="7">
        <f>IF($A119="","",COUNTIF($D119:$O119,"○")+COUNTIF($D119:$O119,"×"))</f>
        <v/>
      </c>
      <c r="Q119" s="7">
        <f>IF($A119="","",COUNTIF($D119:$O119,"×"))</f>
        <v/>
      </c>
      <c r="R119" s="7">
        <f>IF($A119="","",COUNTIFS('指摘の一覧'!$B$7:$B$206,$A119,'指摘の一覧'!$C$7:$C$206,$B119))</f>
        <v/>
      </c>
      <c r="S119" s="7">
        <f>IF($A119="","",IF($R119&lt;$Q119,"一覧に"&amp;($Q119-$R119)&amp;"件足りない",""))</f>
        <v/>
      </c>
      <c r="T119" s="16" t="n"/>
      <c r="U119" s="17" t="n"/>
    </row>
    <row r="120">
      <c r="A120" s="22" t="n"/>
      <c r="B120" s="8" t="n"/>
      <c r="C120" s="8" t="n"/>
      <c r="D120" s="8" t="n"/>
      <c r="E120" s="8" t="n"/>
      <c r="F120" s="8" t="n"/>
      <c r="G120" s="8" t="n"/>
      <c r="H120" s="8" t="n"/>
      <c r="I120" s="8" t="n"/>
      <c r="J120" s="8" t="n"/>
      <c r="K120" s="8" t="n"/>
      <c r="L120" s="8" t="n"/>
      <c r="M120" s="8" t="n"/>
      <c r="N120" s="8" t="n"/>
      <c r="O120" s="8" t="n"/>
      <c r="P120" s="7">
        <f>IF($A120="","",COUNTIF($D120:$O120,"○")+COUNTIF($D120:$O120,"×"))</f>
        <v/>
      </c>
      <c r="Q120" s="7">
        <f>IF($A120="","",COUNTIF($D120:$O120,"×"))</f>
        <v/>
      </c>
      <c r="R120" s="7">
        <f>IF($A120="","",COUNTIFS('指摘の一覧'!$B$7:$B$206,$A120,'指摘の一覧'!$C$7:$C$206,$B120))</f>
        <v/>
      </c>
      <c r="S120" s="7">
        <f>IF($A120="","",IF($R120&lt;$Q120,"一覧に"&amp;($Q120-$R120)&amp;"件足りない",""))</f>
        <v/>
      </c>
      <c r="T120" s="16" t="n"/>
      <c r="U120" s="17" t="n"/>
    </row>
    <row r="121">
      <c r="A121" s="22" t="n"/>
      <c r="B121" s="8" t="n"/>
      <c r="C121" s="8" t="n"/>
      <c r="D121" s="8" t="n"/>
      <c r="E121" s="8" t="n"/>
      <c r="F121" s="8" t="n"/>
      <c r="G121" s="8" t="n"/>
      <c r="H121" s="8" t="n"/>
      <c r="I121" s="8" t="n"/>
      <c r="J121" s="8" t="n"/>
      <c r="K121" s="8" t="n"/>
      <c r="L121" s="8" t="n"/>
      <c r="M121" s="8" t="n"/>
      <c r="N121" s="8" t="n"/>
      <c r="O121" s="8" t="n"/>
      <c r="P121" s="7">
        <f>IF($A121="","",COUNTIF($D121:$O121,"○")+COUNTIF($D121:$O121,"×"))</f>
        <v/>
      </c>
      <c r="Q121" s="7">
        <f>IF($A121="","",COUNTIF($D121:$O121,"×"))</f>
        <v/>
      </c>
      <c r="R121" s="7">
        <f>IF($A121="","",COUNTIFS('指摘の一覧'!$B$7:$B$206,$A121,'指摘の一覧'!$C$7:$C$206,$B121))</f>
        <v/>
      </c>
      <c r="S121" s="7">
        <f>IF($A121="","",IF($R121&lt;$Q121,"一覧に"&amp;($Q121-$R121)&amp;"件足りない",""))</f>
        <v/>
      </c>
      <c r="T121" s="16" t="n"/>
      <c r="U121" s="17" t="n"/>
    </row>
    <row r="122">
      <c r="A122" s="22" t="n"/>
      <c r="B122" s="8" t="n"/>
      <c r="C122" s="8" t="n"/>
      <c r="D122" s="8" t="n"/>
      <c r="E122" s="8" t="n"/>
      <c r="F122" s="8" t="n"/>
      <c r="G122" s="8" t="n"/>
      <c r="H122" s="8" t="n"/>
      <c r="I122" s="8" t="n"/>
      <c r="J122" s="8" t="n"/>
      <c r="K122" s="8" t="n"/>
      <c r="L122" s="8" t="n"/>
      <c r="M122" s="8" t="n"/>
      <c r="N122" s="8" t="n"/>
      <c r="O122" s="8" t="n"/>
      <c r="P122" s="7">
        <f>IF($A122="","",COUNTIF($D122:$O122,"○")+COUNTIF($D122:$O122,"×"))</f>
        <v/>
      </c>
      <c r="Q122" s="7">
        <f>IF($A122="","",COUNTIF($D122:$O122,"×"))</f>
        <v/>
      </c>
      <c r="R122" s="7">
        <f>IF($A122="","",COUNTIFS('指摘の一覧'!$B$7:$B$206,$A122,'指摘の一覧'!$C$7:$C$206,$B122))</f>
        <v/>
      </c>
      <c r="S122" s="7">
        <f>IF($A122="","",IF($R122&lt;$Q122,"一覧に"&amp;($Q122-$R122)&amp;"件足りない",""))</f>
        <v/>
      </c>
      <c r="T122" s="16" t="n"/>
      <c r="U122" s="17" t="n"/>
    </row>
    <row r="123">
      <c r="A123" s="22" t="n"/>
      <c r="B123" s="8" t="n"/>
      <c r="C123" s="8" t="n"/>
      <c r="D123" s="8" t="n"/>
      <c r="E123" s="8" t="n"/>
      <c r="F123" s="8" t="n"/>
      <c r="G123" s="8" t="n"/>
      <c r="H123" s="8" t="n"/>
      <c r="I123" s="8" t="n"/>
      <c r="J123" s="8" t="n"/>
      <c r="K123" s="8" t="n"/>
      <c r="L123" s="8" t="n"/>
      <c r="M123" s="8" t="n"/>
      <c r="N123" s="8" t="n"/>
      <c r="O123" s="8" t="n"/>
      <c r="P123" s="7">
        <f>IF($A123="","",COUNTIF($D123:$O123,"○")+COUNTIF($D123:$O123,"×"))</f>
        <v/>
      </c>
      <c r="Q123" s="7">
        <f>IF($A123="","",COUNTIF($D123:$O123,"×"))</f>
        <v/>
      </c>
      <c r="R123" s="7">
        <f>IF($A123="","",COUNTIFS('指摘の一覧'!$B$7:$B$206,$A123,'指摘の一覧'!$C$7:$C$206,$B123))</f>
        <v/>
      </c>
      <c r="S123" s="7">
        <f>IF($A123="","",IF($R123&lt;$Q123,"一覧に"&amp;($Q123-$R123)&amp;"件足りない",""))</f>
        <v/>
      </c>
      <c r="T123" s="16" t="n"/>
      <c r="U123" s="17" t="n"/>
    </row>
    <row r="124">
      <c r="A124" s="22" t="n"/>
      <c r="B124" s="8" t="n"/>
      <c r="C124" s="8" t="n"/>
      <c r="D124" s="8" t="n"/>
      <c r="E124" s="8" t="n"/>
      <c r="F124" s="8" t="n"/>
      <c r="G124" s="8" t="n"/>
      <c r="H124" s="8" t="n"/>
      <c r="I124" s="8" t="n"/>
      <c r="J124" s="8" t="n"/>
      <c r="K124" s="8" t="n"/>
      <c r="L124" s="8" t="n"/>
      <c r="M124" s="8" t="n"/>
      <c r="N124" s="8" t="n"/>
      <c r="O124" s="8" t="n"/>
      <c r="P124" s="7">
        <f>IF($A124="","",COUNTIF($D124:$O124,"○")+COUNTIF($D124:$O124,"×"))</f>
        <v/>
      </c>
      <c r="Q124" s="7">
        <f>IF($A124="","",COUNTIF($D124:$O124,"×"))</f>
        <v/>
      </c>
      <c r="R124" s="7">
        <f>IF($A124="","",COUNTIFS('指摘の一覧'!$B$7:$B$206,$A124,'指摘の一覧'!$C$7:$C$206,$B124))</f>
        <v/>
      </c>
      <c r="S124" s="7">
        <f>IF($A124="","",IF($R124&lt;$Q124,"一覧に"&amp;($Q124-$R124)&amp;"件足りない",""))</f>
        <v/>
      </c>
      <c r="T124" s="16" t="n"/>
      <c r="U124" s="17" t="n"/>
    </row>
    <row r="125">
      <c r="A125" s="22" t="n"/>
      <c r="B125" s="8" t="n"/>
      <c r="C125" s="8" t="n"/>
      <c r="D125" s="8" t="n"/>
      <c r="E125" s="8" t="n"/>
      <c r="F125" s="8" t="n"/>
      <c r="G125" s="8" t="n"/>
      <c r="H125" s="8" t="n"/>
      <c r="I125" s="8" t="n"/>
      <c r="J125" s="8" t="n"/>
      <c r="K125" s="8" t="n"/>
      <c r="L125" s="8" t="n"/>
      <c r="M125" s="8" t="n"/>
      <c r="N125" s="8" t="n"/>
      <c r="O125" s="8" t="n"/>
      <c r="P125" s="7">
        <f>IF($A125="","",COUNTIF($D125:$O125,"○")+COUNTIF($D125:$O125,"×"))</f>
        <v/>
      </c>
      <c r="Q125" s="7">
        <f>IF($A125="","",COUNTIF($D125:$O125,"×"))</f>
        <v/>
      </c>
      <c r="R125" s="7">
        <f>IF($A125="","",COUNTIFS('指摘の一覧'!$B$7:$B$206,$A125,'指摘の一覧'!$C$7:$C$206,$B125))</f>
        <v/>
      </c>
      <c r="S125" s="7">
        <f>IF($A125="","",IF($R125&lt;$Q125,"一覧に"&amp;($Q125-$R125)&amp;"件足りない",""))</f>
        <v/>
      </c>
      <c r="T125" s="16" t="n"/>
      <c r="U125" s="17" t="n"/>
    </row>
    <row r="126">
      <c r="A126" s="22" t="n"/>
      <c r="B126" s="8" t="n"/>
      <c r="C126" s="8" t="n"/>
      <c r="D126" s="8" t="n"/>
      <c r="E126" s="8" t="n"/>
      <c r="F126" s="8" t="n"/>
      <c r="G126" s="8" t="n"/>
      <c r="H126" s="8" t="n"/>
      <c r="I126" s="8" t="n"/>
      <c r="J126" s="8" t="n"/>
      <c r="K126" s="8" t="n"/>
      <c r="L126" s="8" t="n"/>
      <c r="M126" s="8" t="n"/>
      <c r="N126" s="8" t="n"/>
      <c r="O126" s="8" t="n"/>
      <c r="P126" s="7">
        <f>IF($A126="","",COUNTIF($D126:$O126,"○")+COUNTIF($D126:$O126,"×"))</f>
        <v/>
      </c>
      <c r="Q126" s="7">
        <f>IF($A126="","",COUNTIF($D126:$O126,"×"))</f>
        <v/>
      </c>
      <c r="R126" s="7">
        <f>IF($A126="","",COUNTIFS('指摘の一覧'!$B$7:$B$206,$A126,'指摘の一覧'!$C$7:$C$206,$B126))</f>
        <v/>
      </c>
      <c r="S126" s="7">
        <f>IF($A126="","",IF($R126&lt;$Q126,"一覧に"&amp;($Q126-$R126)&amp;"件足りない",""))</f>
        <v/>
      </c>
      <c r="T126" s="16" t="n"/>
      <c r="U126" s="17" t="n"/>
    </row>
    <row r="127">
      <c r="A127" s="22" t="n"/>
      <c r="B127" s="8" t="n"/>
      <c r="C127" s="8" t="n"/>
      <c r="D127" s="8" t="n"/>
      <c r="E127" s="8" t="n"/>
      <c r="F127" s="8" t="n"/>
      <c r="G127" s="8" t="n"/>
      <c r="H127" s="8" t="n"/>
      <c r="I127" s="8" t="n"/>
      <c r="J127" s="8" t="n"/>
      <c r="K127" s="8" t="n"/>
      <c r="L127" s="8" t="n"/>
      <c r="M127" s="8" t="n"/>
      <c r="N127" s="8" t="n"/>
      <c r="O127" s="8" t="n"/>
      <c r="P127" s="7">
        <f>IF($A127="","",COUNTIF($D127:$O127,"○")+COUNTIF($D127:$O127,"×"))</f>
        <v/>
      </c>
      <c r="Q127" s="7">
        <f>IF($A127="","",COUNTIF($D127:$O127,"×"))</f>
        <v/>
      </c>
      <c r="R127" s="7">
        <f>IF($A127="","",COUNTIFS('指摘の一覧'!$B$7:$B$206,$A127,'指摘の一覧'!$C$7:$C$206,$B127))</f>
        <v/>
      </c>
      <c r="S127" s="7">
        <f>IF($A127="","",IF($R127&lt;$Q127,"一覧に"&amp;($Q127-$R127)&amp;"件足りない",""))</f>
        <v/>
      </c>
      <c r="T127" s="16" t="n"/>
      <c r="U127" s="17" t="n"/>
    </row>
    <row r="128">
      <c r="A128" s="22" t="n"/>
      <c r="B128" s="8" t="n"/>
      <c r="C128" s="8" t="n"/>
      <c r="D128" s="8" t="n"/>
      <c r="E128" s="8" t="n"/>
      <c r="F128" s="8" t="n"/>
      <c r="G128" s="8" t="n"/>
      <c r="H128" s="8" t="n"/>
      <c r="I128" s="8" t="n"/>
      <c r="J128" s="8" t="n"/>
      <c r="K128" s="8" t="n"/>
      <c r="L128" s="8" t="n"/>
      <c r="M128" s="8" t="n"/>
      <c r="N128" s="8" t="n"/>
      <c r="O128" s="8" t="n"/>
      <c r="P128" s="7">
        <f>IF($A128="","",COUNTIF($D128:$O128,"○")+COUNTIF($D128:$O128,"×"))</f>
        <v/>
      </c>
      <c r="Q128" s="7">
        <f>IF($A128="","",COUNTIF($D128:$O128,"×"))</f>
        <v/>
      </c>
      <c r="R128" s="7">
        <f>IF($A128="","",COUNTIFS('指摘の一覧'!$B$7:$B$206,$A128,'指摘の一覧'!$C$7:$C$206,$B128))</f>
        <v/>
      </c>
      <c r="S128" s="7">
        <f>IF($A128="","",IF($R128&lt;$Q128,"一覧に"&amp;($Q128-$R128)&amp;"件足りない",""))</f>
        <v/>
      </c>
      <c r="T128" s="16" t="n"/>
      <c r="U128" s="17" t="n"/>
    </row>
    <row r="129">
      <c r="A129" s="22" t="n"/>
      <c r="B129" s="8" t="n"/>
      <c r="C129" s="8" t="n"/>
      <c r="D129" s="8" t="n"/>
      <c r="E129" s="8" t="n"/>
      <c r="F129" s="8" t="n"/>
      <c r="G129" s="8" t="n"/>
      <c r="H129" s="8" t="n"/>
      <c r="I129" s="8" t="n"/>
      <c r="J129" s="8" t="n"/>
      <c r="K129" s="8" t="n"/>
      <c r="L129" s="8" t="n"/>
      <c r="M129" s="8" t="n"/>
      <c r="N129" s="8" t="n"/>
      <c r="O129" s="8" t="n"/>
      <c r="P129" s="7">
        <f>IF($A129="","",COUNTIF($D129:$O129,"○")+COUNTIF($D129:$O129,"×"))</f>
        <v/>
      </c>
      <c r="Q129" s="7">
        <f>IF($A129="","",COUNTIF($D129:$O129,"×"))</f>
        <v/>
      </c>
      <c r="R129" s="7">
        <f>IF($A129="","",COUNTIFS('指摘の一覧'!$B$7:$B$206,$A129,'指摘の一覧'!$C$7:$C$206,$B129))</f>
        <v/>
      </c>
      <c r="S129" s="7">
        <f>IF($A129="","",IF($R129&lt;$Q129,"一覧に"&amp;($Q129-$R129)&amp;"件足りない",""))</f>
        <v/>
      </c>
      <c r="T129" s="16" t="n"/>
      <c r="U129" s="17" t="n"/>
    </row>
    <row r="130">
      <c r="A130" s="22" t="n"/>
      <c r="B130" s="8" t="n"/>
      <c r="C130" s="8" t="n"/>
      <c r="D130" s="8" t="n"/>
      <c r="E130" s="8" t="n"/>
      <c r="F130" s="8" t="n"/>
      <c r="G130" s="8" t="n"/>
      <c r="H130" s="8" t="n"/>
      <c r="I130" s="8" t="n"/>
      <c r="J130" s="8" t="n"/>
      <c r="K130" s="8" t="n"/>
      <c r="L130" s="8" t="n"/>
      <c r="M130" s="8" t="n"/>
      <c r="N130" s="8" t="n"/>
      <c r="O130" s="8" t="n"/>
      <c r="P130" s="7">
        <f>IF($A130="","",COUNTIF($D130:$O130,"○")+COUNTIF($D130:$O130,"×"))</f>
        <v/>
      </c>
      <c r="Q130" s="7">
        <f>IF($A130="","",COUNTIF($D130:$O130,"×"))</f>
        <v/>
      </c>
      <c r="R130" s="7">
        <f>IF($A130="","",COUNTIFS('指摘の一覧'!$B$7:$B$206,$A130,'指摘の一覧'!$C$7:$C$206,$B130))</f>
        <v/>
      </c>
      <c r="S130" s="7">
        <f>IF($A130="","",IF($R130&lt;$Q130,"一覧に"&amp;($Q130-$R130)&amp;"件足りない",""))</f>
        <v/>
      </c>
      <c r="T130" s="16" t="n"/>
      <c r="U130" s="17" t="n"/>
    </row>
    <row r="131">
      <c r="A131" s="22" t="n"/>
      <c r="B131" s="8" t="n"/>
      <c r="C131" s="8" t="n"/>
      <c r="D131" s="8" t="n"/>
      <c r="E131" s="8" t="n"/>
      <c r="F131" s="8" t="n"/>
      <c r="G131" s="8" t="n"/>
      <c r="H131" s="8" t="n"/>
      <c r="I131" s="8" t="n"/>
      <c r="J131" s="8" t="n"/>
      <c r="K131" s="8" t="n"/>
      <c r="L131" s="8" t="n"/>
      <c r="M131" s="8" t="n"/>
      <c r="N131" s="8" t="n"/>
      <c r="O131" s="8" t="n"/>
      <c r="P131" s="7">
        <f>IF($A131="","",COUNTIF($D131:$O131,"○")+COUNTIF($D131:$O131,"×"))</f>
        <v/>
      </c>
      <c r="Q131" s="7">
        <f>IF($A131="","",COUNTIF($D131:$O131,"×"))</f>
        <v/>
      </c>
      <c r="R131" s="7">
        <f>IF($A131="","",COUNTIFS('指摘の一覧'!$B$7:$B$206,$A131,'指摘の一覧'!$C$7:$C$206,$B131))</f>
        <v/>
      </c>
      <c r="S131" s="7">
        <f>IF($A131="","",IF($R131&lt;$Q131,"一覧に"&amp;($Q131-$R131)&amp;"件足りない",""))</f>
        <v/>
      </c>
      <c r="T131" s="16" t="n"/>
      <c r="U131" s="17" t="n"/>
    </row>
    <row r="132">
      <c r="A132" s="22" t="n"/>
      <c r="B132" s="8" t="n"/>
      <c r="C132" s="8" t="n"/>
      <c r="D132" s="8" t="n"/>
      <c r="E132" s="8" t="n"/>
      <c r="F132" s="8" t="n"/>
      <c r="G132" s="8" t="n"/>
      <c r="H132" s="8" t="n"/>
      <c r="I132" s="8" t="n"/>
      <c r="J132" s="8" t="n"/>
      <c r="K132" s="8" t="n"/>
      <c r="L132" s="8" t="n"/>
      <c r="M132" s="8" t="n"/>
      <c r="N132" s="8" t="n"/>
      <c r="O132" s="8" t="n"/>
      <c r="P132" s="7">
        <f>IF($A132="","",COUNTIF($D132:$O132,"○")+COUNTIF($D132:$O132,"×"))</f>
        <v/>
      </c>
      <c r="Q132" s="7">
        <f>IF($A132="","",COUNTIF($D132:$O132,"×"))</f>
        <v/>
      </c>
      <c r="R132" s="7">
        <f>IF($A132="","",COUNTIFS('指摘の一覧'!$B$7:$B$206,$A132,'指摘の一覧'!$C$7:$C$206,$B132))</f>
        <v/>
      </c>
      <c r="S132" s="7">
        <f>IF($A132="","",IF($R132&lt;$Q132,"一覧に"&amp;($Q132-$R132)&amp;"件足りない",""))</f>
        <v/>
      </c>
      <c r="T132" s="16" t="n"/>
      <c r="U132" s="17" t="n"/>
    </row>
    <row r="133">
      <c r="A133" s="22" t="n"/>
      <c r="B133" s="8" t="n"/>
      <c r="C133" s="8" t="n"/>
      <c r="D133" s="8" t="n"/>
      <c r="E133" s="8" t="n"/>
      <c r="F133" s="8" t="n"/>
      <c r="G133" s="8" t="n"/>
      <c r="H133" s="8" t="n"/>
      <c r="I133" s="8" t="n"/>
      <c r="J133" s="8" t="n"/>
      <c r="K133" s="8" t="n"/>
      <c r="L133" s="8" t="n"/>
      <c r="M133" s="8" t="n"/>
      <c r="N133" s="8" t="n"/>
      <c r="O133" s="8" t="n"/>
      <c r="P133" s="7">
        <f>IF($A133="","",COUNTIF($D133:$O133,"○")+COUNTIF($D133:$O133,"×"))</f>
        <v/>
      </c>
      <c r="Q133" s="7">
        <f>IF($A133="","",COUNTIF($D133:$O133,"×"))</f>
        <v/>
      </c>
      <c r="R133" s="7">
        <f>IF($A133="","",COUNTIFS('指摘の一覧'!$B$7:$B$206,$A133,'指摘の一覧'!$C$7:$C$206,$B133))</f>
        <v/>
      </c>
      <c r="S133" s="7">
        <f>IF($A133="","",IF($R133&lt;$Q133,"一覧に"&amp;($Q133-$R133)&amp;"件足りない",""))</f>
        <v/>
      </c>
      <c r="T133" s="16" t="n"/>
      <c r="U133" s="17" t="n"/>
    </row>
    <row r="134">
      <c r="A134" s="22" t="n"/>
      <c r="B134" s="8" t="n"/>
      <c r="C134" s="8" t="n"/>
      <c r="D134" s="8" t="n"/>
      <c r="E134" s="8" t="n"/>
      <c r="F134" s="8" t="n"/>
      <c r="G134" s="8" t="n"/>
      <c r="H134" s="8" t="n"/>
      <c r="I134" s="8" t="n"/>
      <c r="J134" s="8" t="n"/>
      <c r="K134" s="8" t="n"/>
      <c r="L134" s="8" t="n"/>
      <c r="M134" s="8" t="n"/>
      <c r="N134" s="8" t="n"/>
      <c r="O134" s="8" t="n"/>
      <c r="P134" s="7">
        <f>IF($A134="","",COUNTIF($D134:$O134,"○")+COUNTIF($D134:$O134,"×"))</f>
        <v/>
      </c>
      <c r="Q134" s="7">
        <f>IF($A134="","",COUNTIF($D134:$O134,"×"))</f>
        <v/>
      </c>
      <c r="R134" s="7">
        <f>IF($A134="","",COUNTIFS('指摘の一覧'!$B$7:$B$206,$A134,'指摘の一覧'!$C$7:$C$206,$B134))</f>
        <v/>
      </c>
      <c r="S134" s="7">
        <f>IF($A134="","",IF($R134&lt;$Q134,"一覧に"&amp;($Q134-$R134)&amp;"件足りない",""))</f>
        <v/>
      </c>
      <c r="T134" s="16" t="n"/>
      <c r="U134" s="17" t="n"/>
    </row>
    <row r="135">
      <c r="A135" s="22" t="n"/>
      <c r="B135" s="8" t="n"/>
      <c r="C135" s="8" t="n"/>
      <c r="D135" s="8" t="n"/>
      <c r="E135" s="8" t="n"/>
      <c r="F135" s="8" t="n"/>
      <c r="G135" s="8" t="n"/>
      <c r="H135" s="8" t="n"/>
      <c r="I135" s="8" t="n"/>
      <c r="J135" s="8" t="n"/>
      <c r="K135" s="8" t="n"/>
      <c r="L135" s="8" t="n"/>
      <c r="M135" s="8" t="n"/>
      <c r="N135" s="8" t="n"/>
      <c r="O135" s="8" t="n"/>
      <c r="P135" s="7">
        <f>IF($A135="","",COUNTIF($D135:$O135,"○")+COUNTIF($D135:$O135,"×"))</f>
        <v/>
      </c>
      <c r="Q135" s="7">
        <f>IF($A135="","",COUNTIF($D135:$O135,"×"))</f>
        <v/>
      </c>
      <c r="R135" s="7">
        <f>IF($A135="","",COUNTIFS('指摘の一覧'!$B$7:$B$206,$A135,'指摘の一覧'!$C$7:$C$206,$B135))</f>
        <v/>
      </c>
      <c r="S135" s="7">
        <f>IF($A135="","",IF($R135&lt;$Q135,"一覧に"&amp;($Q135-$R135)&amp;"件足りない",""))</f>
        <v/>
      </c>
      <c r="T135" s="16" t="n"/>
      <c r="U135" s="17" t="n"/>
    </row>
    <row r="136">
      <c r="A136" s="22" t="n"/>
      <c r="B136" s="8" t="n"/>
      <c r="C136" s="8" t="n"/>
      <c r="D136" s="8" t="n"/>
      <c r="E136" s="8" t="n"/>
      <c r="F136" s="8" t="n"/>
      <c r="G136" s="8" t="n"/>
      <c r="H136" s="8" t="n"/>
      <c r="I136" s="8" t="n"/>
      <c r="J136" s="8" t="n"/>
      <c r="K136" s="8" t="n"/>
      <c r="L136" s="8" t="n"/>
      <c r="M136" s="8" t="n"/>
      <c r="N136" s="8" t="n"/>
      <c r="O136" s="8" t="n"/>
      <c r="P136" s="7">
        <f>IF($A136="","",COUNTIF($D136:$O136,"○")+COUNTIF($D136:$O136,"×"))</f>
        <v/>
      </c>
      <c r="Q136" s="7">
        <f>IF($A136="","",COUNTIF($D136:$O136,"×"))</f>
        <v/>
      </c>
      <c r="R136" s="7">
        <f>IF($A136="","",COUNTIFS('指摘の一覧'!$B$7:$B$206,$A136,'指摘の一覧'!$C$7:$C$206,$B136))</f>
        <v/>
      </c>
      <c r="S136" s="7">
        <f>IF($A136="","",IF($R136&lt;$Q136,"一覧に"&amp;($Q136-$R136)&amp;"件足りない",""))</f>
        <v/>
      </c>
      <c r="T136" s="16" t="n"/>
      <c r="U136" s="17" t="n"/>
    </row>
    <row r="137">
      <c r="A137" s="22" t="n"/>
      <c r="B137" s="8" t="n"/>
      <c r="C137" s="8" t="n"/>
      <c r="D137" s="8" t="n"/>
      <c r="E137" s="8" t="n"/>
      <c r="F137" s="8" t="n"/>
      <c r="G137" s="8" t="n"/>
      <c r="H137" s="8" t="n"/>
      <c r="I137" s="8" t="n"/>
      <c r="J137" s="8" t="n"/>
      <c r="K137" s="8" t="n"/>
      <c r="L137" s="8" t="n"/>
      <c r="M137" s="8" t="n"/>
      <c r="N137" s="8" t="n"/>
      <c r="O137" s="8" t="n"/>
      <c r="P137" s="7">
        <f>IF($A137="","",COUNTIF($D137:$O137,"○")+COUNTIF($D137:$O137,"×"))</f>
        <v/>
      </c>
      <c r="Q137" s="7">
        <f>IF($A137="","",COUNTIF($D137:$O137,"×"))</f>
        <v/>
      </c>
      <c r="R137" s="7">
        <f>IF($A137="","",COUNTIFS('指摘の一覧'!$B$7:$B$206,$A137,'指摘の一覧'!$C$7:$C$206,$B137))</f>
        <v/>
      </c>
      <c r="S137" s="7">
        <f>IF($A137="","",IF($R137&lt;$Q137,"一覧に"&amp;($Q137-$R137)&amp;"件足りない",""))</f>
        <v/>
      </c>
      <c r="T137" s="16" t="n"/>
      <c r="U137" s="17" t="n"/>
    </row>
    <row r="138">
      <c r="A138" s="22" t="n"/>
      <c r="B138" s="8" t="n"/>
      <c r="C138" s="8" t="n"/>
      <c r="D138" s="8" t="n"/>
      <c r="E138" s="8" t="n"/>
      <c r="F138" s="8" t="n"/>
      <c r="G138" s="8" t="n"/>
      <c r="H138" s="8" t="n"/>
      <c r="I138" s="8" t="n"/>
      <c r="J138" s="8" t="n"/>
      <c r="K138" s="8" t="n"/>
      <c r="L138" s="8" t="n"/>
      <c r="M138" s="8" t="n"/>
      <c r="N138" s="8" t="n"/>
      <c r="O138" s="8" t="n"/>
      <c r="P138" s="7">
        <f>IF($A138="","",COUNTIF($D138:$O138,"○")+COUNTIF($D138:$O138,"×"))</f>
        <v/>
      </c>
      <c r="Q138" s="7">
        <f>IF($A138="","",COUNTIF($D138:$O138,"×"))</f>
        <v/>
      </c>
      <c r="R138" s="7">
        <f>IF($A138="","",COUNTIFS('指摘の一覧'!$B$7:$B$206,$A138,'指摘の一覧'!$C$7:$C$206,$B138))</f>
        <v/>
      </c>
      <c r="S138" s="7">
        <f>IF($A138="","",IF($R138&lt;$Q138,"一覧に"&amp;($Q138-$R138)&amp;"件足りない",""))</f>
        <v/>
      </c>
      <c r="T138" s="16" t="n"/>
      <c r="U138" s="17" t="n"/>
    </row>
    <row r="139">
      <c r="A139" s="22" t="n"/>
      <c r="B139" s="8" t="n"/>
      <c r="C139" s="8" t="n"/>
      <c r="D139" s="8" t="n"/>
      <c r="E139" s="8" t="n"/>
      <c r="F139" s="8" t="n"/>
      <c r="G139" s="8" t="n"/>
      <c r="H139" s="8" t="n"/>
      <c r="I139" s="8" t="n"/>
      <c r="J139" s="8" t="n"/>
      <c r="K139" s="8" t="n"/>
      <c r="L139" s="8" t="n"/>
      <c r="M139" s="8" t="n"/>
      <c r="N139" s="8" t="n"/>
      <c r="O139" s="8" t="n"/>
      <c r="P139" s="7">
        <f>IF($A139="","",COUNTIF($D139:$O139,"○")+COUNTIF($D139:$O139,"×"))</f>
        <v/>
      </c>
      <c r="Q139" s="7">
        <f>IF($A139="","",COUNTIF($D139:$O139,"×"))</f>
        <v/>
      </c>
      <c r="R139" s="7">
        <f>IF($A139="","",COUNTIFS('指摘の一覧'!$B$7:$B$206,$A139,'指摘の一覧'!$C$7:$C$206,$B139))</f>
        <v/>
      </c>
      <c r="S139" s="7">
        <f>IF($A139="","",IF($R139&lt;$Q139,"一覧に"&amp;($Q139-$R139)&amp;"件足りない",""))</f>
        <v/>
      </c>
      <c r="T139" s="16" t="n"/>
      <c r="U139" s="17" t="n"/>
    </row>
    <row r="140">
      <c r="A140" s="22" t="n"/>
      <c r="B140" s="8" t="n"/>
      <c r="C140" s="8" t="n"/>
      <c r="D140" s="8" t="n"/>
      <c r="E140" s="8" t="n"/>
      <c r="F140" s="8" t="n"/>
      <c r="G140" s="8" t="n"/>
      <c r="H140" s="8" t="n"/>
      <c r="I140" s="8" t="n"/>
      <c r="J140" s="8" t="n"/>
      <c r="K140" s="8" t="n"/>
      <c r="L140" s="8" t="n"/>
      <c r="M140" s="8" t="n"/>
      <c r="N140" s="8" t="n"/>
      <c r="O140" s="8" t="n"/>
      <c r="P140" s="7">
        <f>IF($A140="","",COUNTIF($D140:$O140,"○")+COUNTIF($D140:$O140,"×"))</f>
        <v/>
      </c>
      <c r="Q140" s="7">
        <f>IF($A140="","",COUNTIF($D140:$O140,"×"))</f>
        <v/>
      </c>
      <c r="R140" s="7">
        <f>IF($A140="","",COUNTIFS('指摘の一覧'!$B$7:$B$206,$A140,'指摘の一覧'!$C$7:$C$206,$B140))</f>
        <v/>
      </c>
      <c r="S140" s="7">
        <f>IF($A140="","",IF($R140&lt;$Q140,"一覧に"&amp;($Q140-$R140)&amp;"件足りない",""))</f>
        <v/>
      </c>
      <c r="T140" s="16" t="n"/>
      <c r="U140" s="17" t="n"/>
    </row>
    <row r="141">
      <c r="A141" s="22" t="n"/>
      <c r="B141" s="8" t="n"/>
      <c r="C141" s="8" t="n"/>
      <c r="D141" s="8" t="n"/>
      <c r="E141" s="8" t="n"/>
      <c r="F141" s="8" t="n"/>
      <c r="G141" s="8" t="n"/>
      <c r="H141" s="8" t="n"/>
      <c r="I141" s="8" t="n"/>
      <c r="J141" s="8" t="n"/>
      <c r="K141" s="8" t="n"/>
      <c r="L141" s="8" t="n"/>
      <c r="M141" s="8" t="n"/>
      <c r="N141" s="8" t="n"/>
      <c r="O141" s="8" t="n"/>
      <c r="P141" s="7">
        <f>IF($A141="","",COUNTIF($D141:$O141,"○")+COUNTIF($D141:$O141,"×"))</f>
        <v/>
      </c>
      <c r="Q141" s="7">
        <f>IF($A141="","",COUNTIF($D141:$O141,"×"))</f>
        <v/>
      </c>
      <c r="R141" s="7">
        <f>IF($A141="","",COUNTIFS('指摘の一覧'!$B$7:$B$206,$A141,'指摘の一覧'!$C$7:$C$206,$B141))</f>
        <v/>
      </c>
      <c r="S141" s="7">
        <f>IF($A141="","",IF($R141&lt;$Q141,"一覧に"&amp;($Q141-$R141)&amp;"件足りない",""))</f>
        <v/>
      </c>
      <c r="T141" s="16" t="n"/>
      <c r="U141" s="17" t="n"/>
    </row>
    <row r="142">
      <c r="A142" s="22" t="n"/>
      <c r="B142" s="8" t="n"/>
      <c r="C142" s="8" t="n"/>
      <c r="D142" s="8" t="n"/>
      <c r="E142" s="8" t="n"/>
      <c r="F142" s="8" t="n"/>
      <c r="G142" s="8" t="n"/>
      <c r="H142" s="8" t="n"/>
      <c r="I142" s="8" t="n"/>
      <c r="J142" s="8" t="n"/>
      <c r="K142" s="8" t="n"/>
      <c r="L142" s="8" t="n"/>
      <c r="M142" s="8" t="n"/>
      <c r="N142" s="8" t="n"/>
      <c r="O142" s="8" t="n"/>
      <c r="P142" s="7">
        <f>IF($A142="","",COUNTIF($D142:$O142,"○")+COUNTIF($D142:$O142,"×"))</f>
        <v/>
      </c>
      <c r="Q142" s="7">
        <f>IF($A142="","",COUNTIF($D142:$O142,"×"))</f>
        <v/>
      </c>
      <c r="R142" s="7">
        <f>IF($A142="","",COUNTIFS('指摘の一覧'!$B$7:$B$206,$A142,'指摘の一覧'!$C$7:$C$206,$B142))</f>
        <v/>
      </c>
      <c r="S142" s="7">
        <f>IF($A142="","",IF($R142&lt;$Q142,"一覧に"&amp;($Q142-$R142)&amp;"件足りない",""))</f>
        <v/>
      </c>
      <c r="T142" s="16" t="n"/>
      <c r="U142" s="17" t="n"/>
    </row>
    <row r="143">
      <c r="A143" s="22" t="n"/>
      <c r="B143" s="8" t="n"/>
      <c r="C143" s="8" t="n"/>
      <c r="D143" s="8" t="n"/>
      <c r="E143" s="8" t="n"/>
      <c r="F143" s="8" t="n"/>
      <c r="G143" s="8" t="n"/>
      <c r="H143" s="8" t="n"/>
      <c r="I143" s="8" t="n"/>
      <c r="J143" s="8" t="n"/>
      <c r="K143" s="8" t="n"/>
      <c r="L143" s="8" t="n"/>
      <c r="M143" s="8" t="n"/>
      <c r="N143" s="8" t="n"/>
      <c r="O143" s="8" t="n"/>
      <c r="P143" s="7">
        <f>IF($A143="","",COUNTIF($D143:$O143,"○")+COUNTIF($D143:$O143,"×"))</f>
        <v/>
      </c>
      <c r="Q143" s="7">
        <f>IF($A143="","",COUNTIF($D143:$O143,"×"))</f>
        <v/>
      </c>
      <c r="R143" s="7">
        <f>IF($A143="","",COUNTIFS('指摘の一覧'!$B$7:$B$206,$A143,'指摘の一覧'!$C$7:$C$206,$B143))</f>
        <v/>
      </c>
      <c r="S143" s="7">
        <f>IF($A143="","",IF($R143&lt;$Q143,"一覧に"&amp;($Q143-$R143)&amp;"件足りない",""))</f>
        <v/>
      </c>
      <c r="T143" s="16" t="n"/>
      <c r="U143" s="17" t="n"/>
    </row>
    <row r="144">
      <c r="A144" s="22" t="n"/>
      <c r="B144" s="8" t="n"/>
      <c r="C144" s="8" t="n"/>
      <c r="D144" s="8" t="n"/>
      <c r="E144" s="8" t="n"/>
      <c r="F144" s="8" t="n"/>
      <c r="G144" s="8" t="n"/>
      <c r="H144" s="8" t="n"/>
      <c r="I144" s="8" t="n"/>
      <c r="J144" s="8" t="n"/>
      <c r="K144" s="8" t="n"/>
      <c r="L144" s="8" t="n"/>
      <c r="M144" s="8" t="n"/>
      <c r="N144" s="8" t="n"/>
      <c r="O144" s="8" t="n"/>
      <c r="P144" s="7">
        <f>IF($A144="","",COUNTIF($D144:$O144,"○")+COUNTIF($D144:$O144,"×"))</f>
        <v/>
      </c>
      <c r="Q144" s="7">
        <f>IF($A144="","",COUNTIF($D144:$O144,"×"))</f>
        <v/>
      </c>
      <c r="R144" s="7">
        <f>IF($A144="","",COUNTIFS('指摘の一覧'!$B$7:$B$206,$A144,'指摘の一覧'!$C$7:$C$206,$B144))</f>
        <v/>
      </c>
      <c r="S144" s="7">
        <f>IF($A144="","",IF($R144&lt;$Q144,"一覧に"&amp;($Q144-$R144)&amp;"件足りない",""))</f>
        <v/>
      </c>
      <c r="T144" s="16" t="n"/>
      <c r="U144" s="17" t="n"/>
    </row>
    <row r="145">
      <c r="A145" s="22" t="n"/>
      <c r="B145" s="8" t="n"/>
      <c r="C145" s="8" t="n"/>
      <c r="D145" s="8" t="n"/>
      <c r="E145" s="8" t="n"/>
      <c r="F145" s="8" t="n"/>
      <c r="G145" s="8" t="n"/>
      <c r="H145" s="8" t="n"/>
      <c r="I145" s="8" t="n"/>
      <c r="J145" s="8" t="n"/>
      <c r="K145" s="8" t="n"/>
      <c r="L145" s="8" t="n"/>
      <c r="M145" s="8" t="n"/>
      <c r="N145" s="8" t="n"/>
      <c r="O145" s="8" t="n"/>
      <c r="P145" s="7">
        <f>IF($A145="","",COUNTIF($D145:$O145,"○")+COUNTIF($D145:$O145,"×"))</f>
        <v/>
      </c>
      <c r="Q145" s="7">
        <f>IF($A145="","",COUNTIF($D145:$O145,"×"))</f>
        <v/>
      </c>
      <c r="R145" s="7">
        <f>IF($A145="","",COUNTIFS('指摘の一覧'!$B$7:$B$206,$A145,'指摘の一覧'!$C$7:$C$206,$B145))</f>
        <v/>
      </c>
      <c r="S145" s="7">
        <f>IF($A145="","",IF($R145&lt;$Q145,"一覧に"&amp;($Q145-$R145)&amp;"件足りない",""))</f>
        <v/>
      </c>
      <c r="T145" s="16" t="n"/>
      <c r="U145" s="17" t="n"/>
    </row>
    <row r="146">
      <c r="A146" s="22" t="n"/>
      <c r="B146" s="8" t="n"/>
      <c r="C146" s="8" t="n"/>
      <c r="D146" s="8" t="n"/>
      <c r="E146" s="8" t="n"/>
      <c r="F146" s="8" t="n"/>
      <c r="G146" s="8" t="n"/>
      <c r="H146" s="8" t="n"/>
      <c r="I146" s="8" t="n"/>
      <c r="J146" s="8" t="n"/>
      <c r="K146" s="8" t="n"/>
      <c r="L146" s="8" t="n"/>
      <c r="M146" s="8" t="n"/>
      <c r="N146" s="8" t="n"/>
      <c r="O146" s="8" t="n"/>
      <c r="P146" s="7">
        <f>IF($A146="","",COUNTIF($D146:$O146,"○")+COUNTIF($D146:$O146,"×"))</f>
        <v/>
      </c>
      <c r="Q146" s="7">
        <f>IF($A146="","",COUNTIF($D146:$O146,"×"))</f>
        <v/>
      </c>
      <c r="R146" s="7">
        <f>IF($A146="","",COUNTIFS('指摘の一覧'!$B$7:$B$206,$A146,'指摘の一覧'!$C$7:$C$206,$B146))</f>
        <v/>
      </c>
      <c r="S146" s="7">
        <f>IF($A146="","",IF($R146&lt;$Q146,"一覧に"&amp;($Q146-$R146)&amp;"件足りない",""))</f>
        <v/>
      </c>
      <c r="T146" s="16" t="n"/>
      <c r="U146" s="17" t="n"/>
    </row>
    <row r="147">
      <c r="A147" s="22" t="n"/>
      <c r="B147" s="8" t="n"/>
      <c r="C147" s="8" t="n"/>
      <c r="D147" s="8" t="n"/>
      <c r="E147" s="8" t="n"/>
      <c r="F147" s="8" t="n"/>
      <c r="G147" s="8" t="n"/>
      <c r="H147" s="8" t="n"/>
      <c r="I147" s="8" t="n"/>
      <c r="J147" s="8" t="n"/>
      <c r="K147" s="8" t="n"/>
      <c r="L147" s="8" t="n"/>
      <c r="M147" s="8" t="n"/>
      <c r="N147" s="8" t="n"/>
      <c r="O147" s="8" t="n"/>
      <c r="P147" s="7">
        <f>IF($A147="","",COUNTIF($D147:$O147,"○")+COUNTIF($D147:$O147,"×"))</f>
        <v/>
      </c>
      <c r="Q147" s="7">
        <f>IF($A147="","",COUNTIF($D147:$O147,"×"))</f>
        <v/>
      </c>
      <c r="R147" s="7">
        <f>IF($A147="","",COUNTIFS('指摘の一覧'!$B$7:$B$206,$A147,'指摘の一覧'!$C$7:$C$206,$B147))</f>
        <v/>
      </c>
      <c r="S147" s="7">
        <f>IF($A147="","",IF($R147&lt;$Q147,"一覧に"&amp;($Q147-$R147)&amp;"件足りない",""))</f>
        <v/>
      </c>
      <c r="T147" s="16" t="n"/>
      <c r="U147" s="17" t="n"/>
    </row>
    <row r="148">
      <c r="A148" s="22" t="n"/>
      <c r="B148" s="8" t="n"/>
      <c r="C148" s="8" t="n"/>
      <c r="D148" s="8" t="n"/>
      <c r="E148" s="8" t="n"/>
      <c r="F148" s="8" t="n"/>
      <c r="G148" s="8" t="n"/>
      <c r="H148" s="8" t="n"/>
      <c r="I148" s="8" t="n"/>
      <c r="J148" s="8" t="n"/>
      <c r="K148" s="8" t="n"/>
      <c r="L148" s="8" t="n"/>
      <c r="M148" s="8" t="n"/>
      <c r="N148" s="8" t="n"/>
      <c r="O148" s="8" t="n"/>
      <c r="P148" s="7">
        <f>IF($A148="","",COUNTIF($D148:$O148,"○")+COUNTIF($D148:$O148,"×"))</f>
        <v/>
      </c>
      <c r="Q148" s="7">
        <f>IF($A148="","",COUNTIF($D148:$O148,"×"))</f>
        <v/>
      </c>
      <c r="R148" s="7">
        <f>IF($A148="","",COUNTIFS('指摘の一覧'!$B$7:$B$206,$A148,'指摘の一覧'!$C$7:$C$206,$B148))</f>
        <v/>
      </c>
      <c r="S148" s="7">
        <f>IF($A148="","",IF($R148&lt;$Q148,"一覧に"&amp;($Q148-$R148)&amp;"件足りない",""))</f>
        <v/>
      </c>
      <c r="T148" s="16" t="n"/>
      <c r="U148" s="17" t="n"/>
    </row>
    <row r="149">
      <c r="A149" s="22" t="n"/>
      <c r="B149" s="8" t="n"/>
      <c r="C149" s="8" t="n"/>
      <c r="D149" s="8" t="n"/>
      <c r="E149" s="8" t="n"/>
      <c r="F149" s="8" t="n"/>
      <c r="G149" s="8" t="n"/>
      <c r="H149" s="8" t="n"/>
      <c r="I149" s="8" t="n"/>
      <c r="J149" s="8" t="n"/>
      <c r="K149" s="8" t="n"/>
      <c r="L149" s="8" t="n"/>
      <c r="M149" s="8" t="n"/>
      <c r="N149" s="8" t="n"/>
      <c r="O149" s="8" t="n"/>
      <c r="P149" s="7">
        <f>IF($A149="","",COUNTIF($D149:$O149,"○")+COUNTIF($D149:$O149,"×"))</f>
        <v/>
      </c>
      <c r="Q149" s="7">
        <f>IF($A149="","",COUNTIF($D149:$O149,"×"))</f>
        <v/>
      </c>
      <c r="R149" s="7">
        <f>IF($A149="","",COUNTIFS('指摘の一覧'!$B$7:$B$206,$A149,'指摘の一覧'!$C$7:$C$206,$B149))</f>
        <v/>
      </c>
      <c r="S149" s="7">
        <f>IF($A149="","",IF($R149&lt;$Q149,"一覧に"&amp;($Q149-$R149)&amp;"件足りない",""))</f>
        <v/>
      </c>
      <c r="T149" s="16" t="n"/>
      <c r="U149" s="17" t="n"/>
    </row>
    <row r="150">
      <c r="A150" s="22" t="n"/>
      <c r="B150" s="8" t="n"/>
      <c r="C150" s="8" t="n"/>
      <c r="D150" s="8" t="n"/>
      <c r="E150" s="8" t="n"/>
      <c r="F150" s="8" t="n"/>
      <c r="G150" s="8" t="n"/>
      <c r="H150" s="8" t="n"/>
      <c r="I150" s="8" t="n"/>
      <c r="J150" s="8" t="n"/>
      <c r="K150" s="8" t="n"/>
      <c r="L150" s="8" t="n"/>
      <c r="M150" s="8" t="n"/>
      <c r="N150" s="8" t="n"/>
      <c r="O150" s="8" t="n"/>
      <c r="P150" s="7">
        <f>IF($A150="","",COUNTIF($D150:$O150,"○")+COUNTIF($D150:$O150,"×"))</f>
        <v/>
      </c>
      <c r="Q150" s="7">
        <f>IF($A150="","",COUNTIF($D150:$O150,"×"))</f>
        <v/>
      </c>
      <c r="R150" s="7">
        <f>IF($A150="","",COUNTIFS('指摘の一覧'!$B$7:$B$206,$A150,'指摘の一覧'!$C$7:$C$206,$B150))</f>
        <v/>
      </c>
      <c r="S150" s="7">
        <f>IF($A150="","",IF($R150&lt;$Q150,"一覧に"&amp;($Q150-$R150)&amp;"件足りない",""))</f>
        <v/>
      </c>
      <c r="T150" s="16" t="n"/>
      <c r="U150" s="17" t="n"/>
    </row>
    <row r="151">
      <c r="A151" s="22" t="n"/>
      <c r="B151" s="8" t="n"/>
      <c r="C151" s="8" t="n"/>
      <c r="D151" s="8" t="n"/>
      <c r="E151" s="8" t="n"/>
      <c r="F151" s="8" t="n"/>
      <c r="G151" s="8" t="n"/>
      <c r="H151" s="8" t="n"/>
      <c r="I151" s="8" t="n"/>
      <c r="J151" s="8" t="n"/>
      <c r="K151" s="8" t="n"/>
      <c r="L151" s="8" t="n"/>
      <c r="M151" s="8" t="n"/>
      <c r="N151" s="8" t="n"/>
      <c r="O151" s="8" t="n"/>
      <c r="P151" s="7">
        <f>IF($A151="","",COUNTIF($D151:$O151,"○")+COUNTIF($D151:$O151,"×"))</f>
        <v/>
      </c>
      <c r="Q151" s="7">
        <f>IF($A151="","",COUNTIF($D151:$O151,"×"))</f>
        <v/>
      </c>
      <c r="R151" s="7">
        <f>IF($A151="","",COUNTIFS('指摘の一覧'!$B$7:$B$206,$A151,'指摘の一覧'!$C$7:$C$206,$B151))</f>
        <v/>
      </c>
      <c r="S151" s="7">
        <f>IF($A151="","",IF($R151&lt;$Q151,"一覧に"&amp;($Q151-$R151)&amp;"件足りない",""))</f>
        <v/>
      </c>
      <c r="T151" s="16" t="n"/>
      <c r="U151" s="17" t="n"/>
    </row>
    <row r="152">
      <c r="A152" s="22" t="n"/>
      <c r="B152" s="8" t="n"/>
      <c r="C152" s="8" t="n"/>
      <c r="D152" s="8" t="n"/>
      <c r="E152" s="8" t="n"/>
      <c r="F152" s="8" t="n"/>
      <c r="G152" s="8" t="n"/>
      <c r="H152" s="8" t="n"/>
      <c r="I152" s="8" t="n"/>
      <c r="J152" s="8" t="n"/>
      <c r="K152" s="8" t="n"/>
      <c r="L152" s="8" t="n"/>
      <c r="M152" s="8" t="n"/>
      <c r="N152" s="8" t="n"/>
      <c r="O152" s="8" t="n"/>
      <c r="P152" s="7">
        <f>IF($A152="","",COUNTIF($D152:$O152,"○")+COUNTIF($D152:$O152,"×"))</f>
        <v/>
      </c>
      <c r="Q152" s="7">
        <f>IF($A152="","",COUNTIF($D152:$O152,"×"))</f>
        <v/>
      </c>
      <c r="R152" s="7">
        <f>IF($A152="","",COUNTIFS('指摘の一覧'!$B$7:$B$206,$A152,'指摘の一覧'!$C$7:$C$206,$B152))</f>
        <v/>
      </c>
      <c r="S152" s="7">
        <f>IF($A152="","",IF($R152&lt;$Q152,"一覧に"&amp;($Q152-$R152)&amp;"件足りない",""))</f>
        <v/>
      </c>
      <c r="T152" s="16" t="n"/>
      <c r="U152" s="17" t="n"/>
    </row>
    <row r="153">
      <c r="A153" s="22" t="n"/>
      <c r="B153" s="8" t="n"/>
      <c r="C153" s="8" t="n"/>
      <c r="D153" s="8" t="n"/>
      <c r="E153" s="8" t="n"/>
      <c r="F153" s="8" t="n"/>
      <c r="G153" s="8" t="n"/>
      <c r="H153" s="8" t="n"/>
      <c r="I153" s="8" t="n"/>
      <c r="J153" s="8" t="n"/>
      <c r="K153" s="8" t="n"/>
      <c r="L153" s="8" t="n"/>
      <c r="M153" s="8" t="n"/>
      <c r="N153" s="8" t="n"/>
      <c r="O153" s="8" t="n"/>
      <c r="P153" s="7">
        <f>IF($A153="","",COUNTIF($D153:$O153,"○")+COUNTIF($D153:$O153,"×"))</f>
        <v/>
      </c>
      <c r="Q153" s="7">
        <f>IF($A153="","",COUNTIF($D153:$O153,"×"))</f>
        <v/>
      </c>
      <c r="R153" s="7">
        <f>IF($A153="","",COUNTIFS('指摘の一覧'!$B$7:$B$206,$A153,'指摘の一覧'!$C$7:$C$206,$B153))</f>
        <v/>
      </c>
      <c r="S153" s="7">
        <f>IF($A153="","",IF($R153&lt;$Q153,"一覧に"&amp;($Q153-$R153)&amp;"件足りない",""))</f>
        <v/>
      </c>
      <c r="T153" s="16" t="n"/>
      <c r="U153" s="17" t="n"/>
    </row>
    <row r="154">
      <c r="A154" s="22" t="n"/>
      <c r="B154" s="8" t="n"/>
      <c r="C154" s="8" t="n"/>
      <c r="D154" s="8" t="n"/>
      <c r="E154" s="8" t="n"/>
      <c r="F154" s="8" t="n"/>
      <c r="G154" s="8" t="n"/>
      <c r="H154" s="8" t="n"/>
      <c r="I154" s="8" t="n"/>
      <c r="J154" s="8" t="n"/>
      <c r="K154" s="8" t="n"/>
      <c r="L154" s="8" t="n"/>
      <c r="M154" s="8" t="n"/>
      <c r="N154" s="8" t="n"/>
      <c r="O154" s="8" t="n"/>
      <c r="P154" s="7">
        <f>IF($A154="","",COUNTIF($D154:$O154,"○")+COUNTIF($D154:$O154,"×"))</f>
        <v/>
      </c>
      <c r="Q154" s="7">
        <f>IF($A154="","",COUNTIF($D154:$O154,"×"))</f>
        <v/>
      </c>
      <c r="R154" s="7">
        <f>IF($A154="","",COUNTIFS('指摘の一覧'!$B$7:$B$206,$A154,'指摘の一覧'!$C$7:$C$206,$B154))</f>
        <v/>
      </c>
      <c r="S154" s="7">
        <f>IF($A154="","",IF($R154&lt;$Q154,"一覧に"&amp;($Q154-$R154)&amp;"件足りない",""))</f>
        <v/>
      </c>
      <c r="T154" s="16" t="n"/>
      <c r="U154" s="17" t="n"/>
    </row>
    <row r="155">
      <c r="A155" s="22" t="n"/>
      <c r="B155" s="8" t="n"/>
      <c r="C155" s="8" t="n"/>
      <c r="D155" s="8" t="n"/>
      <c r="E155" s="8" t="n"/>
      <c r="F155" s="8" t="n"/>
      <c r="G155" s="8" t="n"/>
      <c r="H155" s="8" t="n"/>
      <c r="I155" s="8" t="n"/>
      <c r="J155" s="8" t="n"/>
      <c r="K155" s="8" t="n"/>
      <c r="L155" s="8" t="n"/>
      <c r="M155" s="8" t="n"/>
      <c r="N155" s="8" t="n"/>
      <c r="O155" s="8" t="n"/>
      <c r="P155" s="7">
        <f>IF($A155="","",COUNTIF($D155:$O155,"○")+COUNTIF($D155:$O155,"×"))</f>
        <v/>
      </c>
      <c r="Q155" s="7">
        <f>IF($A155="","",COUNTIF($D155:$O155,"×"))</f>
        <v/>
      </c>
      <c r="R155" s="7">
        <f>IF($A155="","",COUNTIFS('指摘の一覧'!$B$7:$B$206,$A155,'指摘の一覧'!$C$7:$C$206,$B155))</f>
        <v/>
      </c>
      <c r="S155" s="7">
        <f>IF($A155="","",IF($R155&lt;$Q155,"一覧に"&amp;($Q155-$R155)&amp;"件足りない",""))</f>
        <v/>
      </c>
      <c r="T155" s="16" t="n"/>
      <c r="U155" s="17" t="n"/>
    </row>
    <row r="156">
      <c r="A156" s="22" t="n"/>
      <c r="B156" s="8" t="n"/>
      <c r="C156" s="8" t="n"/>
      <c r="D156" s="8" t="n"/>
      <c r="E156" s="8" t="n"/>
      <c r="F156" s="8" t="n"/>
      <c r="G156" s="8" t="n"/>
      <c r="H156" s="8" t="n"/>
      <c r="I156" s="8" t="n"/>
      <c r="J156" s="8" t="n"/>
      <c r="K156" s="8" t="n"/>
      <c r="L156" s="8" t="n"/>
      <c r="M156" s="8" t="n"/>
      <c r="N156" s="8" t="n"/>
      <c r="O156" s="8" t="n"/>
      <c r="P156" s="7">
        <f>IF($A156="","",COUNTIF($D156:$O156,"○")+COUNTIF($D156:$O156,"×"))</f>
        <v/>
      </c>
      <c r="Q156" s="7">
        <f>IF($A156="","",COUNTIF($D156:$O156,"×"))</f>
        <v/>
      </c>
      <c r="R156" s="7">
        <f>IF($A156="","",COUNTIFS('指摘の一覧'!$B$7:$B$206,$A156,'指摘の一覧'!$C$7:$C$206,$B156))</f>
        <v/>
      </c>
      <c r="S156" s="7">
        <f>IF($A156="","",IF($R156&lt;$Q156,"一覧に"&amp;($Q156-$R156)&amp;"件足りない",""))</f>
        <v/>
      </c>
      <c r="T156" s="16" t="n"/>
      <c r="U156" s="17" t="n"/>
    </row>
    <row r="157">
      <c r="A157" s="22" t="n"/>
      <c r="B157" s="8" t="n"/>
      <c r="C157" s="8" t="n"/>
      <c r="D157" s="8" t="n"/>
      <c r="E157" s="8" t="n"/>
      <c r="F157" s="8" t="n"/>
      <c r="G157" s="8" t="n"/>
      <c r="H157" s="8" t="n"/>
      <c r="I157" s="8" t="n"/>
      <c r="J157" s="8" t="n"/>
      <c r="K157" s="8" t="n"/>
      <c r="L157" s="8" t="n"/>
      <c r="M157" s="8" t="n"/>
      <c r="N157" s="8" t="n"/>
      <c r="O157" s="8" t="n"/>
      <c r="P157" s="7">
        <f>IF($A157="","",COUNTIF($D157:$O157,"○")+COUNTIF($D157:$O157,"×"))</f>
        <v/>
      </c>
      <c r="Q157" s="7">
        <f>IF($A157="","",COUNTIF($D157:$O157,"×"))</f>
        <v/>
      </c>
      <c r="R157" s="7">
        <f>IF($A157="","",COUNTIFS('指摘の一覧'!$B$7:$B$206,$A157,'指摘の一覧'!$C$7:$C$206,$B157))</f>
        <v/>
      </c>
      <c r="S157" s="7">
        <f>IF($A157="","",IF($R157&lt;$Q157,"一覧に"&amp;($Q157-$R157)&amp;"件足りない",""))</f>
        <v/>
      </c>
      <c r="T157" s="16" t="n"/>
      <c r="U157" s="17" t="n"/>
    </row>
    <row r="158">
      <c r="A158" s="22" t="n"/>
      <c r="B158" s="8" t="n"/>
      <c r="C158" s="8" t="n"/>
      <c r="D158" s="8" t="n"/>
      <c r="E158" s="8" t="n"/>
      <c r="F158" s="8" t="n"/>
      <c r="G158" s="8" t="n"/>
      <c r="H158" s="8" t="n"/>
      <c r="I158" s="8" t="n"/>
      <c r="J158" s="8" t="n"/>
      <c r="K158" s="8" t="n"/>
      <c r="L158" s="8" t="n"/>
      <c r="M158" s="8" t="n"/>
      <c r="N158" s="8" t="n"/>
      <c r="O158" s="8" t="n"/>
      <c r="P158" s="7">
        <f>IF($A158="","",COUNTIF($D158:$O158,"○")+COUNTIF($D158:$O158,"×"))</f>
        <v/>
      </c>
      <c r="Q158" s="7">
        <f>IF($A158="","",COUNTIF($D158:$O158,"×"))</f>
        <v/>
      </c>
      <c r="R158" s="7">
        <f>IF($A158="","",COUNTIFS('指摘の一覧'!$B$7:$B$206,$A158,'指摘の一覧'!$C$7:$C$206,$B158))</f>
        <v/>
      </c>
      <c r="S158" s="7">
        <f>IF($A158="","",IF($R158&lt;$Q158,"一覧に"&amp;($Q158-$R158)&amp;"件足りない",""))</f>
        <v/>
      </c>
      <c r="T158" s="16" t="n"/>
      <c r="U158" s="17" t="n"/>
    </row>
    <row r="159">
      <c r="A159" s="22" t="n"/>
      <c r="B159" s="8" t="n"/>
      <c r="C159" s="8" t="n"/>
      <c r="D159" s="8" t="n"/>
      <c r="E159" s="8" t="n"/>
      <c r="F159" s="8" t="n"/>
      <c r="G159" s="8" t="n"/>
      <c r="H159" s="8" t="n"/>
      <c r="I159" s="8" t="n"/>
      <c r="J159" s="8" t="n"/>
      <c r="K159" s="8" t="n"/>
      <c r="L159" s="8" t="n"/>
      <c r="M159" s="8" t="n"/>
      <c r="N159" s="8" t="n"/>
      <c r="O159" s="8" t="n"/>
      <c r="P159" s="7">
        <f>IF($A159="","",COUNTIF($D159:$O159,"○")+COUNTIF($D159:$O159,"×"))</f>
        <v/>
      </c>
      <c r="Q159" s="7">
        <f>IF($A159="","",COUNTIF($D159:$O159,"×"))</f>
        <v/>
      </c>
      <c r="R159" s="7">
        <f>IF($A159="","",COUNTIFS('指摘の一覧'!$B$7:$B$206,$A159,'指摘の一覧'!$C$7:$C$206,$B159))</f>
        <v/>
      </c>
      <c r="S159" s="7">
        <f>IF($A159="","",IF($R159&lt;$Q159,"一覧に"&amp;($Q159-$R159)&amp;"件足りない",""))</f>
        <v/>
      </c>
      <c r="T159" s="16" t="n"/>
      <c r="U159" s="17" t="n"/>
    </row>
    <row r="160">
      <c r="A160" s="22" t="n"/>
      <c r="B160" s="8" t="n"/>
      <c r="C160" s="8" t="n"/>
      <c r="D160" s="8" t="n"/>
      <c r="E160" s="8" t="n"/>
      <c r="F160" s="8" t="n"/>
      <c r="G160" s="8" t="n"/>
      <c r="H160" s="8" t="n"/>
      <c r="I160" s="8" t="n"/>
      <c r="J160" s="8" t="n"/>
      <c r="K160" s="8" t="n"/>
      <c r="L160" s="8" t="n"/>
      <c r="M160" s="8" t="n"/>
      <c r="N160" s="8" t="n"/>
      <c r="O160" s="8" t="n"/>
      <c r="P160" s="7">
        <f>IF($A160="","",COUNTIF($D160:$O160,"○")+COUNTIF($D160:$O160,"×"))</f>
        <v/>
      </c>
      <c r="Q160" s="7">
        <f>IF($A160="","",COUNTIF($D160:$O160,"×"))</f>
        <v/>
      </c>
      <c r="R160" s="7">
        <f>IF($A160="","",COUNTIFS('指摘の一覧'!$B$7:$B$206,$A160,'指摘の一覧'!$C$7:$C$206,$B160))</f>
        <v/>
      </c>
      <c r="S160" s="7">
        <f>IF($A160="","",IF($R160&lt;$Q160,"一覧に"&amp;($Q160-$R160)&amp;"件足りない",""))</f>
        <v/>
      </c>
      <c r="T160" s="16" t="n"/>
      <c r="U160" s="17" t="n"/>
    </row>
    <row r="161">
      <c r="A161" s="22" t="n"/>
      <c r="B161" s="8" t="n"/>
      <c r="C161" s="8" t="n"/>
      <c r="D161" s="8" t="n"/>
      <c r="E161" s="8" t="n"/>
      <c r="F161" s="8" t="n"/>
      <c r="G161" s="8" t="n"/>
      <c r="H161" s="8" t="n"/>
      <c r="I161" s="8" t="n"/>
      <c r="J161" s="8" t="n"/>
      <c r="K161" s="8" t="n"/>
      <c r="L161" s="8" t="n"/>
      <c r="M161" s="8" t="n"/>
      <c r="N161" s="8" t="n"/>
      <c r="O161" s="8" t="n"/>
      <c r="P161" s="7">
        <f>IF($A161="","",COUNTIF($D161:$O161,"○")+COUNTIF($D161:$O161,"×"))</f>
        <v/>
      </c>
      <c r="Q161" s="7">
        <f>IF($A161="","",COUNTIF($D161:$O161,"×"))</f>
        <v/>
      </c>
      <c r="R161" s="7">
        <f>IF($A161="","",COUNTIFS('指摘の一覧'!$B$7:$B$206,$A161,'指摘の一覧'!$C$7:$C$206,$B161))</f>
        <v/>
      </c>
      <c r="S161" s="7">
        <f>IF($A161="","",IF($R161&lt;$Q161,"一覧に"&amp;($Q161-$R161)&amp;"件足りない",""))</f>
        <v/>
      </c>
      <c r="T161" s="16" t="n"/>
      <c r="U161" s="17" t="n"/>
    </row>
    <row r="162">
      <c r="A162" s="22" t="n"/>
      <c r="B162" s="8" t="n"/>
      <c r="C162" s="8" t="n"/>
      <c r="D162" s="8" t="n"/>
      <c r="E162" s="8" t="n"/>
      <c r="F162" s="8" t="n"/>
      <c r="G162" s="8" t="n"/>
      <c r="H162" s="8" t="n"/>
      <c r="I162" s="8" t="n"/>
      <c r="J162" s="8" t="n"/>
      <c r="K162" s="8" t="n"/>
      <c r="L162" s="8" t="n"/>
      <c r="M162" s="8" t="n"/>
      <c r="N162" s="8" t="n"/>
      <c r="O162" s="8" t="n"/>
      <c r="P162" s="7">
        <f>IF($A162="","",COUNTIF($D162:$O162,"○")+COUNTIF($D162:$O162,"×"))</f>
        <v/>
      </c>
      <c r="Q162" s="7">
        <f>IF($A162="","",COUNTIF($D162:$O162,"×"))</f>
        <v/>
      </c>
      <c r="R162" s="7">
        <f>IF($A162="","",COUNTIFS('指摘の一覧'!$B$7:$B$206,$A162,'指摘の一覧'!$C$7:$C$206,$B162))</f>
        <v/>
      </c>
      <c r="S162" s="7">
        <f>IF($A162="","",IF($R162&lt;$Q162,"一覧に"&amp;($Q162-$R162)&amp;"件足りない",""))</f>
        <v/>
      </c>
      <c r="T162" s="16" t="n"/>
      <c r="U162" s="17" t="n"/>
    </row>
    <row r="163">
      <c r="A163" s="22" t="n"/>
      <c r="B163" s="8" t="n"/>
      <c r="C163" s="8" t="n"/>
      <c r="D163" s="8" t="n"/>
      <c r="E163" s="8" t="n"/>
      <c r="F163" s="8" t="n"/>
      <c r="G163" s="8" t="n"/>
      <c r="H163" s="8" t="n"/>
      <c r="I163" s="8" t="n"/>
      <c r="J163" s="8" t="n"/>
      <c r="K163" s="8" t="n"/>
      <c r="L163" s="8" t="n"/>
      <c r="M163" s="8" t="n"/>
      <c r="N163" s="8" t="n"/>
      <c r="O163" s="8" t="n"/>
      <c r="P163" s="7">
        <f>IF($A163="","",COUNTIF($D163:$O163,"○")+COUNTIF($D163:$O163,"×"))</f>
        <v/>
      </c>
      <c r="Q163" s="7">
        <f>IF($A163="","",COUNTIF($D163:$O163,"×"))</f>
        <v/>
      </c>
      <c r="R163" s="7">
        <f>IF($A163="","",COUNTIFS('指摘の一覧'!$B$7:$B$206,$A163,'指摘の一覧'!$C$7:$C$206,$B163))</f>
        <v/>
      </c>
      <c r="S163" s="7">
        <f>IF($A163="","",IF($R163&lt;$Q163,"一覧に"&amp;($Q163-$R163)&amp;"件足りない",""))</f>
        <v/>
      </c>
      <c r="T163" s="16" t="n"/>
      <c r="U163" s="17" t="n"/>
    </row>
    <row r="164">
      <c r="A164" s="22" t="n"/>
      <c r="B164" s="8" t="n"/>
      <c r="C164" s="8" t="n"/>
      <c r="D164" s="8" t="n"/>
      <c r="E164" s="8" t="n"/>
      <c r="F164" s="8" t="n"/>
      <c r="G164" s="8" t="n"/>
      <c r="H164" s="8" t="n"/>
      <c r="I164" s="8" t="n"/>
      <c r="J164" s="8" t="n"/>
      <c r="K164" s="8" t="n"/>
      <c r="L164" s="8" t="n"/>
      <c r="M164" s="8" t="n"/>
      <c r="N164" s="8" t="n"/>
      <c r="O164" s="8" t="n"/>
      <c r="P164" s="7">
        <f>IF($A164="","",COUNTIF($D164:$O164,"○")+COUNTIF($D164:$O164,"×"))</f>
        <v/>
      </c>
      <c r="Q164" s="7">
        <f>IF($A164="","",COUNTIF($D164:$O164,"×"))</f>
        <v/>
      </c>
      <c r="R164" s="7">
        <f>IF($A164="","",COUNTIFS('指摘の一覧'!$B$7:$B$206,$A164,'指摘の一覧'!$C$7:$C$206,$B164))</f>
        <v/>
      </c>
      <c r="S164" s="7">
        <f>IF($A164="","",IF($R164&lt;$Q164,"一覧に"&amp;($Q164-$R164)&amp;"件足りない",""))</f>
        <v/>
      </c>
      <c r="T164" s="16" t="n"/>
      <c r="U164" s="17" t="n"/>
    </row>
    <row r="165">
      <c r="A165" s="22" t="n"/>
      <c r="B165" s="8" t="n"/>
      <c r="C165" s="8" t="n"/>
      <c r="D165" s="8" t="n"/>
      <c r="E165" s="8" t="n"/>
      <c r="F165" s="8" t="n"/>
      <c r="G165" s="8" t="n"/>
      <c r="H165" s="8" t="n"/>
      <c r="I165" s="8" t="n"/>
      <c r="J165" s="8" t="n"/>
      <c r="K165" s="8" t="n"/>
      <c r="L165" s="8" t="n"/>
      <c r="M165" s="8" t="n"/>
      <c r="N165" s="8" t="n"/>
      <c r="O165" s="8" t="n"/>
      <c r="P165" s="7">
        <f>IF($A165="","",COUNTIF($D165:$O165,"○")+COUNTIF($D165:$O165,"×"))</f>
        <v/>
      </c>
      <c r="Q165" s="7">
        <f>IF($A165="","",COUNTIF($D165:$O165,"×"))</f>
        <v/>
      </c>
      <c r="R165" s="7">
        <f>IF($A165="","",COUNTIFS('指摘の一覧'!$B$7:$B$206,$A165,'指摘の一覧'!$C$7:$C$206,$B165))</f>
        <v/>
      </c>
      <c r="S165" s="7">
        <f>IF($A165="","",IF($R165&lt;$Q165,"一覧に"&amp;($Q165-$R165)&amp;"件足りない",""))</f>
        <v/>
      </c>
      <c r="T165" s="16" t="n"/>
      <c r="U165" s="17" t="n"/>
    </row>
    <row r="166">
      <c r="A166" s="22" t="n"/>
      <c r="B166" s="8" t="n"/>
      <c r="C166" s="8" t="n"/>
      <c r="D166" s="8" t="n"/>
      <c r="E166" s="8" t="n"/>
      <c r="F166" s="8" t="n"/>
      <c r="G166" s="8" t="n"/>
      <c r="H166" s="8" t="n"/>
      <c r="I166" s="8" t="n"/>
      <c r="J166" s="8" t="n"/>
      <c r="K166" s="8" t="n"/>
      <c r="L166" s="8" t="n"/>
      <c r="M166" s="8" t="n"/>
      <c r="N166" s="8" t="n"/>
      <c r="O166" s="8" t="n"/>
      <c r="P166" s="7">
        <f>IF($A166="","",COUNTIF($D166:$O166,"○")+COUNTIF($D166:$O166,"×"))</f>
        <v/>
      </c>
      <c r="Q166" s="7">
        <f>IF($A166="","",COUNTIF($D166:$O166,"×"))</f>
        <v/>
      </c>
      <c r="R166" s="7">
        <f>IF($A166="","",COUNTIFS('指摘の一覧'!$B$7:$B$206,$A166,'指摘の一覧'!$C$7:$C$206,$B166))</f>
        <v/>
      </c>
      <c r="S166" s="7">
        <f>IF($A166="","",IF($R166&lt;$Q166,"一覧に"&amp;($Q166-$R166)&amp;"件足りない",""))</f>
        <v/>
      </c>
      <c r="T166" s="16" t="n"/>
      <c r="U166" s="17" t="n"/>
    </row>
    <row r="167">
      <c r="A167" s="22" t="n"/>
      <c r="B167" s="8" t="n"/>
      <c r="C167" s="8" t="n"/>
      <c r="D167" s="8" t="n"/>
      <c r="E167" s="8" t="n"/>
      <c r="F167" s="8" t="n"/>
      <c r="G167" s="8" t="n"/>
      <c r="H167" s="8" t="n"/>
      <c r="I167" s="8" t="n"/>
      <c r="J167" s="8" t="n"/>
      <c r="K167" s="8" t="n"/>
      <c r="L167" s="8" t="n"/>
      <c r="M167" s="8" t="n"/>
      <c r="N167" s="8" t="n"/>
      <c r="O167" s="8" t="n"/>
      <c r="P167" s="7">
        <f>IF($A167="","",COUNTIF($D167:$O167,"○")+COUNTIF($D167:$O167,"×"))</f>
        <v/>
      </c>
      <c r="Q167" s="7">
        <f>IF($A167="","",COUNTIF($D167:$O167,"×"))</f>
        <v/>
      </c>
      <c r="R167" s="7">
        <f>IF($A167="","",COUNTIFS('指摘の一覧'!$B$7:$B$206,$A167,'指摘の一覧'!$C$7:$C$206,$B167))</f>
        <v/>
      </c>
      <c r="S167" s="7">
        <f>IF($A167="","",IF($R167&lt;$Q167,"一覧に"&amp;($Q167-$R167)&amp;"件足りない",""))</f>
        <v/>
      </c>
      <c r="T167" s="16" t="n"/>
      <c r="U167" s="17" t="n"/>
    </row>
    <row r="168">
      <c r="A168" s="22" t="n"/>
      <c r="B168" s="8" t="n"/>
      <c r="C168" s="8" t="n"/>
      <c r="D168" s="8" t="n"/>
      <c r="E168" s="8" t="n"/>
      <c r="F168" s="8" t="n"/>
      <c r="G168" s="8" t="n"/>
      <c r="H168" s="8" t="n"/>
      <c r="I168" s="8" t="n"/>
      <c r="J168" s="8" t="n"/>
      <c r="K168" s="8" t="n"/>
      <c r="L168" s="8" t="n"/>
      <c r="M168" s="8" t="n"/>
      <c r="N168" s="8" t="n"/>
      <c r="O168" s="8" t="n"/>
      <c r="P168" s="7">
        <f>IF($A168="","",COUNTIF($D168:$O168,"○")+COUNTIF($D168:$O168,"×"))</f>
        <v/>
      </c>
      <c r="Q168" s="7">
        <f>IF($A168="","",COUNTIF($D168:$O168,"×"))</f>
        <v/>
      </c>
      <c r="R168" s="7">
        <f>IF($A168="","",COUNTIFS('指摘の一覧'!$B$7:$B$206,$A168,'指摘の一覧'!$C$7:$C$206,$B168))</f>
        <v/>
      </c>
      <c r="S168" s="7">
        <f>IF($A168="","",IF($R168&lt;$Q168,"一覧に"&amp;($Q168-$R168)&amp;"件足りない",""))</f>
        <v/>
      </c>
      <c r="T168" s="16" t="n"/>
      <c r="U168" s="17" t="n"/>
    </row>
    <row r="169">
      <c r="A169" s="22" t="n"/>
      <c r="B169" s="8" t="n"/>
      <c r="C169" s="8" t="n"/>
      <c r="D169" s="8" t="n"/>
      <c r="E169" s="8" t="n"/>
      <c r="F169" s="8" t="n"/>
      <c r="G169" s="8" t="n"/>
      <c r="H169" s="8" t="n"/>
      <c r="I169" s="8" t="n"/>
      <c r="J169" s="8" t="n"/>
      <c r="K169" s="8" t="n"/>
      <c r="L169" s="8" t="n"/>
      <c r="M169" s="8" t="n"/>
      <c r="N169" s="8" t="n"/>
      <c r="O169" s="8" t="n"/>
      <c r="P169" s="7">
        <f>IF($A169="","",COUNTIF($D169:$O169,"○")+COUNTIF($D169:$O169,"×"))</f>
        <v/>
      </c>
      <c r="Q169" s="7">
        <f>IF($A169="","",COUNTIF($D169:$O169,"×"))</f>
        <v/>
      </c>
      <c r="R169" s="7">
        <f>IF($A169="","",COUNTIFS('指摘の一覧'!$B$7:$B$206,$A169,'指摘の一覧'!$C$7:$C$206,$B169))</f>
        <v/>
      </c>
      <c r="S169" s="7">
        <f>IF($A169="","",IF($R169&lt;$Q169,"一覧に"&amp;($Q169-$R169)&amp;"件足りない",""))</f>
        <v/>
      </c>
      <c r="T169" s="16" t="n"/>
      <c r="U169" s="17" t="n"/>
    </row>
    <row r="170">
      <c r="A170" s="22" t="n"/>
      <c r="B170" s="8" t="n"/>
      <c r="C170" s="8" t="n"/>
      <c r="D170" s="8" t="n"/>
      <c r="E170" s="8" t="n"/>
      <c r="F170" s="8" t="n"/>
      <c r="G170" s="8" t="n"/>
      <c r="H170" s="8" t="n"/>
      <c r="I170" s="8" t="n"/>
      <c r="J170" s="8" t="n"/>
      <c r="K170" s="8" t="n"/>
      <c r="L170" s="8" t="n"/>
      <c r="M170" s="8" t="n"/>
      <c r="N170" s="8" t="n"/>
      <c r="O170" s="8" t="n"/>
      <c r="P170" s="7">
        <f>IF($A170="","",COUNTIF($D170:$O170,"○")+COUNTIF($D170:$O170,"×"))</f>
        <v/>
      </c>
      <c r="Q170" s="7">
        <f>IF($A170="","",COUNTIF($D170:$O170,"×"))</f>
        <v/>
      </c>
      <c r="R170" s="7">
        <f>IF($A170="","",COUNTIFS('指摘の一覧'!$B$7:$B$206,$A170,'指摘の一覧'!$C$7:$C$206,$B170))</f>
        <v/>
      </c>
      <c r="S170" s="7">
        <f>IF($A170="","",IF($R170&lt;$Q170,"一覧に"&amp;($Q170-$R170)&amp;"件足りない",""))</f>
        <v/>
      </c>
      <c r="T170" s="16" t="n"/>
      <c r="U170" s="17" t="n"/>
    </row>
    <row r="171">
      <c r="A171" s="22" t="n"/>
      <c r="B171" s="8" t="n"/>
      <c r="C171" s="8" t="n"/>
      <c r="D171" s="8" t="n"/>
      <c r="E171" s="8" t="n"/>
      <c r="F171" s="8" t="n"/>
      <c r="G171" s="8" t="n"/>
      <c r="H171" s="8" t="n"/>
      <c r="I171" s="8" t="n"/>
      <c r="J171" s="8" t="n"/>
      <c r="K171" s="8" t="n"/>
      <c r="L171" s="8" t="n"/>
      <c r="M171" s="8" t="n"/>
      <c r="N171" s="8" t="n"/>
      <c r="O171" s="8" t="n"/>
      <c r="P171" s="7">
        <f>IF($A171="","",COUNTIF($D171:$O171,"○")+COUNTIF($D171:$O171,"×"))</f>
        <v/>
      </c>
      <c r="Q171" s="7">
        <f>IF($A171="","",COUNTIF($D171:$O171,"×"))</f>
        <v/>
      </c>
      <c r="R171" s="7">
        <f>IF($A171="","",COUNTIFS('指摘の一覧'!$B$7:$B$206,$A171,'指摘の一覧'!$C$7:$C$206,$B171))</f>
        <v/>
      </c>
      <c r="S171" s="7">
        <f>IF($A171="","",IF($R171&lt;$Q171,"一覧に"&amp;($Q171-$R171)&amp;"件足りない",""))</f>
        <v/>
      </c>
      <c r="T171" s="16" t="n"/>
      <c r="U171" s="17" t="n"/>
    </row>
    <row r="172">
      <c r="A172" s="22" t="n"/>
      <c r="B172" s="8" t="n"/>
      <c r="C172" s="8" t="n"/>
      <c r="D172" s="8" t="n"/>
      <c r="E172" s="8" t="n"/>
      <c r="F172" s="8" t="n"/>
      <c r="G172" s="8" t="n"/>
      <c r="H172" s="8" t="n"/>
      <c r="I172" s="8" t="n"/>
      <c r="J172" s="8" t="n"/>
      <c r="K172" s="8" t="n"/>
      <c r="L172" s="8" t="n"/>
      <c r="M172" s="8" t="n"/>
      <c r="N172" s="8" t="n"/>
      <c r="O172" s="8" t="n"/>
      <c r="P172" s="7">
        <f>IF($A172="","",COUNTIF($D172:$O172,"○")+COUNTIF($D172:$O172,"×"))</f>
        <v/>
      </c>
      <c r="Q172" s="7">
        <f>IF($A172="","",COUNTIF($D172:$O172,"×"))</f>
        <v/>
      </c>
      <c r="R172" s="7">
        <f>IF($A172="","",COUNTIFS('指摘の一覧'!$B$7:$B$206,$A172,'指摘の一覧'!$C$7:$C$206,$B172))</f>
        <v/>
      </c>
      <c r="S172" s="7">
        <f>IF($A172="","",IF($R172&lt;$Q172,"一覧に"&amp;($Q172-$R172)&amp;"件足りない",""))</f>
        <v/>
      </c>
      <c r="T172" s="16" t="n"/>
      <c r="U172" s="17" t="n"/>
    </row>
    <row r="173">
      <c r="A173" s="22" t="n"/>
      <c r="B173" s="8" t="n"/>
      <c r="C173" s="8" t="n"/>
      <c r="D173" s="8" t="n"/>
      <c r="E173" s="8" t="n"/>
      <c r="F173" s="8" t="n"/>
      <c r="G173" s="8" t="n"/>
      <c r="H173" s="8" t="n"/>
      <c r="I173" s="8" t="n"/>
      <c r="J173" s="8" t="n"/>
      <c r="K173" s="8" t="n"/>
      <c r="L173" s="8" t="n"/>
      <c r="M173" s="8" t="n"/>
      <c r="N173" s="8" t="n"/>
      <c r="O173" s="8" t="n"/>
      <c r="P173" s="7">
        <f>IF($A173="","",COUNTIF($D173:$O173,"○")+COUNTIF($D173:$O173,"×"))</f>
        <v/>
      </c>
      <c r="Q173" s="7">
        <f>IF($A173="","",COUNTIF($D173:$O173,"×"))</f>
        <v/>
      </c>
      <c r="R173" s="7">
        <f>IF($A173="","",COUNTIFS('指摘の一覧'!$B$7:$B$206,$A173,'指摘の一覧'!$C$7:$C$206,$B173))</f>
        <v/>
      </c>
      <c r="S173" s="7">
        <f>IF($A173="","",IF($R173&lt;$Q173,"一覧に"&amp;($Q173-$R173)&amp;"件足りない",""))</f>
        <v/>
      </c>
      <c r="T173" s="16" t="n"/>
      <c r="U173" s="17" t="n"/>
    </row>
    <row r="174">
      <c r="A174" s="22" t="n"/>
      <c r="B174" s="8" t="n"/>
      <c r="C174" s="8" t="n"/>
      <c r="D174" s="8" t="n"/>
      <c r="E174" s="8" t="n"/>
      <c r="F174" s="8" t="n"/>
      <c r="G174" s="8" t="n"/>
      <c r="H174" s="8" t="n"/>
      <c r="I174" s="8" t="n"/>
      <c r="J174" s="8" t="n"/>
      <c r="K174" s="8" t="n"/>
      <c r="L174" s="8" t="n"/>
      <c r="M174" s="8" t="n"/>
      <c r="N174" s="8" t="n"/>
      <c r="O174" s="8" t="n"/>
      <c r="P174" s="7">
        <f>IF($A174="","",COUNTIF($D174:$O174,"○")+COUNTIF($D174:$O174,"×"))</f>
        <v/>
      </c>
      <c r="Q174" s="7">
        <f>IF($A174="","",COUNTIF($D174:$O174,"×"))</f>
        <v/>
      </c>
      <c r="R174" s="7">
        <f>IF($A174="","",COUNTIFS('指摘の一覧'!$B$7:$B$206,$A174,'指摘の一覧'!$C$7:$C$206,$B174))</f>
        <v/>
      </c>
      <c r="S174" s="7">
        <f>IF($A174="","",IF($R174&lt;$Q174,"一覧に"&amp;($Q174-$R174)&amp;"件足りない",""))</f>
        <v/>
      </c>
      <c r="T174" s="16" t="n"/>
      <c r="U174" s="17" t="n"/>
    </row>
    <row r="175">
      <c r="A175" s="22" t="n"/>
      <c r="B175" s="8" t="n"/>
      <c r="C175" s="8" t="n"/>
      <c r="D175" s="8" t="n"/>
      <c r="E175" s="8" t="n"/>
      <c r="F175" s="8" t="n"/>
      <c r="G175" s="8" t="n"/>
      <c r="H175" s="8" t="n"/>
      <c r="I175" s="8" t="n"/>
      <c r="J175" s="8" t="n"/>
      <c r="K175" s="8" t="n"/>
      <c r="L175" s="8" t="n"/>
      <c r="M175" s="8" t="n"/>
      <c r="N175" s="8" t="n"/>
      <c r="O175" s="8" t="n"/>
      <c r="P175" s="7">
        <f>IF($A175="","",COUNTIF($D175:$O175,"○")+COUNTIF($D175:$O175,"×"))</f>
        <v/>
      </c>
      <c r="Q175" s="7">
        <f>IF($A175="","",COUNTIF($D175:$O175,"×"))</f>
        <v/>
      </c>
      <c r="R175" s="7">
        <f>IF($A175="","",COUNTIFS('指摘の一覧'!$B$7:$B$206,$A175,'指摘の一覧'!$C$7:$C$206,$B175))</f>
        <v/>
      </c>
      <c r="S175" s="7">
        <f>IF($A175="","",IF($R175&lt;$Q175,"一覧に"&amp;($Q175-$R175)&amp;"件足りない",""))</f>
        <v/>
      </c>
      <c r="T175" s="16" t="n"/>
      <c r="U175" s="17" t="n"/>
    </row>
    <row r="176">
      <c r="A176" s="22" t="n"/>
      <c r="B176" s="8" t="n"/>
      <c r="C176" s="8" t="n"/>
      <c r="D176" s="8" t="n"/>
      <c r="E176" s="8" t="n"/>
      <c r="F176" s="8" t="n"/>
      <c r="G176" s="8" t="n"/>
      <c r="H176" s="8" t="n"/>
      <c r="I176" s="8" t="n"/>
      <c r="J176" s="8" t="n"/>
      <c r="K176" s="8" t="n"/>
      <c r="L176" s="8" t="n"/>
      <c r="M176" s="8" t="n"/>
      <c r="N176" s="8" t="n"/>
      <c r="O176" s="8" t="n"/>
      <c r="P176" s="7">
        <f>IF($A176="","",COUNTIF($D176:$O176,"○")+COUNTIF($D176:$O176,"×"))</f>
        <v/>
      </c>
      <c r="Q176" s="7">
        <f>IF($A176="","",COUNTIF($D176:$O176,"×"))</f>
        <v/>
      </c>
      <c r="R176" s="7">
        <f>IF($A176="","",COUNTIFS('指摘の一覧'!$B$7:$B$206,$A176,'指摘の一覧'!$C$7:$C$206,$B176))</f>
        <v/>
      </c>
      <c r="S176" s="7">
        <f>IF($A176="","",IF($R176&lt;$Q176,"一覧に"&amp;($Q176-$R176)&amp;"件足りない",""))</f>
        <v/>
      </c>
      <c r="T176" s="16" t="n"/>
      <c r="U176" s="17" t="n"/>
    </row>
    <row r="177">
      <c r="A177" s="22" t="n"/>
      <c r="B177" s="8" t="n"/>
      <c r="C177" s="8" t="n"/>
      <c r="D177" s="8" t="n"/>
      <c r="E177" s="8" t="n"/>
      <c r="F177" s="8" t="n"/>
      <c r="G177" s="8" t="n"/>
      <c r="H177" s="8" t="n"/>
      <c r="I177" s="8" t="n"/>
      <c r="J177" s="8" t="n"/>
      <c r="K177" s="8" t="n"/>
      <c r="L177" s="8" t="n"/>
      <c r="M177" s="8" t="n"/>
      <c r="N177" s="8" t="n"/>
      <c r="O177" s="8" t="n"/>
      <c r="P177" s="7">
        <f>IF($A177="","",COUNTIF($D177:$O177,"○")+COUNTIF($D177:$O177,"×"))</f>
        <v/>
      </c>
      <c r="Q177" s="7">
        <f>IF($A177="","",COUNTIF($D177:$O177,"×"))</f>
        <v/>
      </c>
      <c r="R177" s="7">
        <f>IF($A177="","",COUNTIFS('指摘の一覧'!$B$7:$B$206,$A177,'指摘の一覧'!$C$7:$C$206,$B177))</f>
        <v/>
      </c>
      <c r="S177" s="7">
        <f>IF($A177="","",IF($R177&lt;$Q177,"一覧に"&amp;($Q177-$R177)&amp;"件足りない",""))</f>
        <v/>
      </c>
      <c r="T177" s="16" t="n"/>
      <c r="U177" s="17" t="n"/>
    </row>
    <row r="178">
      <c r="A178" s="22" t="n"/>
      <c r="B178" s="8" t="n"/>
      <c r="C178" s="8" t="n"/>
      <c r="D178" s="8" t="n"/>
      <c r="E178" s="8" t="n"/>
      <c r="F178" s="8" t="n"/>
      <c r="G178" s="8" t="n"/>
      <c r="H178" s="8" t="n"/>
      <c r="I178" s="8" t="n"/>
      <c r="J178" s="8" t="n"/>
      <c r="K178" s="8" t="n"/>
      <c r="L178" s="8" t="n"/>
      <c r="M178" s="8" t="n"/>
      <c r="N178" s="8" t="n"/>
      <c r="O178" s="8" t="n"/>
      <c r="P178" s="7">
        <f>IF($A178="","",COUNTIF($D178:$O178,"○")+COUNTIF($D178:$O178,"×"))</f>
        <v/>
      </c>
      <c r="Q178" s="7">
        <f>IF($A178="","",COUNTIF($D178:$O178,"×"))</f>
        <v/>
      </c>
      <c r="R178" s="7">
        <f>IF($A178="","",COUNTIFS('指摘の一覧'!$B$7:$B$206,$A178,'指摘の一覧'!$C$7:$C$206,$B178))</f>
        <v/>
      </c>
      <c r="S178" s="7">
        <f>IF($A178="","",IF($R178&lt;$Q178,"一覧に"&amp;($Q178-$R178)&amp;"件足りない",""))</f>
        <v/>
      </c>
      <c r="T178" s="16" t="n"/>
      <c r="U178" s="17" t="n"/>
    </row>
    <row r="179">
      <c r="A179" s="22" t="n"/>
      <c r="B179" s="8" t="n"/>
      <c r="C179" s="8" t="n"/>
      <c r="D179" s="8" t="n"/>
      <c r="E179" s="8" t="n"/>
      <c r="F179" s="8" t="n"/>
      <c r="G179" s="8" t="n"/>
      <c r="H179" s="8" t="n"/>
      <c r="I179" s="8" t="n"/>
      <c r="J179" s="8" t="n"/>
      <c r="K179" s="8" t="n"/>
      <c r="L179" s="8" t="n"/>
      <c r="M179" s="8" t="n"/>
      <c r="N179" s="8" t="n"/>
      <c r="O179" s="8" t="n"/>
      <c r="P179" s="7">
        <f>IF($A179="","",COUNTIF($D179:$O179,"○")+COUNTIF($D179:$O179,"×"))</f>
        <v/>
      </c>
      <c r="Q179" s="7">
        <f>IF($A179="","",COUNTIF($D179:$O179,"×"))</f>
        <v/>
      </c>
      <c r="R179" s="7">
        <f>IF($A179="","",COUNTIFS('指摘の一覧'!$B$7:$B$206,$A179,'指摘の一覧'!$C$7:$C$206,$B179))</f>
        <v/>
      </c>
      <c r="S179" s="7">
        <f>IF($A179="","",IF($R179&lt;$Q179,"一覧に"&amp;($Q179-$R179)&amp;"件足りない",""))</f>
        <v/>
      </c>
      <c r="T179" s="16" t="n"/>
      <c r="U179" s="17" t="n"/>
    </row>
    <row r="180">
      <c r="A180" s="22" t="n"/>
      <c r="B180" s="8" t="n"/>
      <c r="C180" s="8" t="n"/>
      <c r="D180" s="8" t="n"/>
      <c r="E180" s="8" t="n"/>
      <c r="F180" s="8" t="n"/>
      <c r="G180" s="8" t="n"/>
      <c r="H180" s="8" t="n"/>
      <c r="I180" s="8" t="n"/>
      <c r="J180" s="8" t="n"/>
      <c r="K180" s="8" t="n"/>
      <c r="L180" s="8" t="n"/>
      <c r="M180" s="8" t="n"/>
      <c r="N180" s="8" t="n"/>
      <c r="O180" s="8" t="n"/>
      <c r="P180" s="7">
        <f>IF($A180="","",COUNTIF($D180:$O180,"○")+COUNTIF($D180:$O180,"×"))</f>
        <v/>
      </c>
      <c r="Q180" s="7">
        <f>IF($A180="","",COUNTIF($D180:$O180,"×"))</f>
        <v/>
      </c>
      <c r="R180" s="7">
        <f>IF($A180="","",COUNTIFS('指摘の一覧'!$B$7:$B$206,$A180,'指摘の一覧'!$C$7:$C$206,$B180))</f>
        <v/>
      </c>
      <c r="S180" s="7">
        <f>IF($A180="","",IF($R180&lt;$Q180,"一覧に"&amp;($Q180-$R180)&amp;"件足りない",""))</f>
        <v/>
      </c>
      <c r="T180" s="16" t="n"/>
      <c r="U180" s="17" t="n"/>
    </row>
    <row r="181">
      <c r="A181" s="22" t="n"/>
      <c r="B181" s="8" t="n"/>
      <c r="C181" s="8" t="n"/>
      <c r="D181" s="8" t="n"/>
      <c r="E181" s="8" t="n"/>
      <c r="F181" s="8" t="n"/>
      <c r="G181" s="8" t="n"/>
      <c r="H181" s="8" t="n"/>
      <c r="I181" s="8" t="n"/>
      <c r="J181" s="8" t="n"/>
      <c r="K181" s="8" t="n"/>
      <c r="L181" s="8" t="n"/>
      <c r="M181" s="8" t="n"/>
      <c r="N181" s="8" t="n"/>
      <c r="O181" s="8" t="n"/>
      <c r="P181" s="7">
        <f>IF($A181="","",COUNTIF($D181:$O181,"○")+COUNTIF($D181:$O181,"×"))</f>
        <v/>
      </c>
      <c r="Q181" s="7">
        <f>IF($A181="","",COUNTIF($D181:$O181,"×"))</f>
        <v/>
      </c>
      <c r="R181" s="7">
        <f>IF($A181="","",COUNTIFS('指摘の一覧'!$B$7:$B$206,$A181,'指摘の一覧'!$C$7:$C$206,$B181))</f>
        <v/>
      </c>
      <c r="S181" s="7">
        <f>IF($A181="","",IF($R181&lt;$Q181,"一覧に"&amp;($Q181-$R181)&amp;"件足りない",""))</f>
        <v/>
      </c>
      <c r="T181" s="16" t="n"/>
      <c r="U181" s="17" t="n"/>
    </row>
    <row r="182">
      <c r="A182" s="22" t="n"/>
      <c r="B182" s="8" t="n"/>
      <c r="C182" s="8" t="n"/>
      <c r="D182" s="8" t="n"/>
      <c r="E182" s="8" t="n"/>
      <c r="F182" s="8" t="n"/>
      <c r="G182" s="8" t="n"/>
      <c r="H182" s="8" t="n"/>
      <c r="I182" s="8" t="n"/>
      <c r="J182" s="8" t="n"/>
      <c r="K182" s="8" t="n"/>
      <c r="L182" s="8" t="n"/>
      <c r="M182" s="8" t="n"/>
      <c r="N182" s="8" t="n"/>
      <c r="O182" s="8" t="n"/>
      <c r="P182" s="7">
        <f>IF($A182="","",COUNTIF($D182:$O182,"○")+COUNTIF($D182:$O182,"×"))</f>
        <v/>
      </c>
      <c r="Q182" s="7">
        <f>IF($A182="","",COUNTIF($D182:$O182,"×"))</f>
        <v/>
      </c>
      <c r="R182" s="7">
        <f>IF($A182="","",COUNTIFS('指摘の一覧'!$B$7:$B$206,$A182,'指摘の一覧'!$C$7:$C$206,$B182))</f>
        <v/>
      </c>
      <c r="S182" s="7">
        <f>IF($A182="","",IF($R182&lt;$Q182,"一覧に"&amp;($Q182-$R182)&amp;"件足りない",""))</f>
        <v/>
      </c>
      <c r="T182" s="16" t="n"/>
      <c r="U182" s="17" t="n"/>
    </row>
    <row r="183">
      <c r="A183" s="22" t="n"/>
      <c r="B183" s="8" t="n"/>
      <c r="C183" s="8" t="n"/>
      <c r="D183" s="8" t="n"/>
      <c r="E183" s="8" t="n"/>
      <c r="F183" s="8" t="n"/>
      <c r="G183" s="8" t="n"/>
      <c r="H183" s="8" t="n"/>
      <c r="I183" s="8" t="n"/>
      <c r="J183" s="8" t="n"/>
      <c r="K183" s="8" t="n"/>
      <c r="L183" s="8" t="n"/>
      <c r="M183" s="8" t="n"/>
      <c r="N183" s="8" t="n"/>
      <c r="O183" s="8" t="n"/>
      <c r="P183" s="7">
        <f>IF($A183="","",COUNTIF($D183:$O183,"○")+COUNTIF($D183:$O183,"×"))</f>
        <v/>
      </c>
      <c r="Q183" s="7">
        <f>IF($A183="","",COUNTIF($D183:$O183,"×"))</f>
        <v/>
      </c>
      <c r="R183" s="7">
        <f>IF($A183="","",COUNTIFS('指摘の一覧'!$B$7:$B$206,$A183,'指摘の一覧'!$C$7:$C$206,$B183))</f>
        <v/>
      </c>
      <c r="S183" s="7">
        <f>IF($A183="","",IF($R183&lt;$Q183,"一覧に"&amp;($Q183-$R183)&amp;"件足りない",""))</f>
        <v/>
      </c>
      <c r="T183" s="16" t="n"/>
      <c r="U183" s="17" t="n"/>
    </row>
    <row r="184">
      <c r="A184" s="22" t="n"/>
      <c r="B184" s="8" t="n"/>
      <c r="C184" s="8" t="n"/>
      <c r="D184" s="8" t="n"/>
      <c r="E184" s="8" t="n"/>
      <c r="F184" s="8" t="n"/>
      <c r="G184" s="8" t="n"/>
      <c r="H184" s="8" t="n"/>
      <c r="I184" s="8" t="n"/>
      <c r="J184" s="8" t="n"/>
      <c r="K184" s="8" t="n"/>
      <c r="L184" s="8" t="n"/>
      <c r="M184" s="8" t="n"/>
      <c r="N184" s="8" t="n"/>
      <c r="O184" s="8" t="n"/>
      <c r="P184" s="7">
        <f>IF($A184="","",COUNTIF($D184:$O184,"○")+COUNTIF($D184:$O184,"×"))</f>
        <v/>
      </c>
      <c r="Q184" s="7">
        <f>IF($A184="","",COUNTIF($D184:$O184,"×"))</f>
        <v/>
      </c>
      <c r="R184" s="7">
        <f>IF($A184="","",COUNTIFS('指摘の一覧'!$B$7:$B$206,$A184,'指摘の一覧'!$C$7:$C$206,$B184))</f>
        <v/>
      </c>
      <c r="S184" s="7">
        <f>IF($A184="","",IF($R184&lt;$Q184,"一覧に"&amp;($Q184-$R184)&amp;"件足りない",""))</f>
        <v/>
      </c>
      <c r="T184" s="16" t="n"/>
      <c r="U184" s="17" t="n"/>
    </row>
    <row r="185">
      <c r="A185" s="22" t="n"/>
      <c r="B185" s="8" t="n"/>
      <c r="C185" s="8" t="n"/>
      <c r="D185" s="8" t="n"/>
      <c r="E185" s="8" t="n"/>
      <c r="F185" s="8" t="n"/>
      <c r="G185" s="8" t="n"/>
      <c r="H185" s="8" t="n"/>
      <c r="I185" s="8" t="n"/>
      <c r="J185" s="8" t="n"/>
      <c r="K185" s="8" t="n"/>
      <c r="L185" s="8" t="n"/>
      <c r="M185" s="8" t="n"/>
      <c r="N185" s="8" t="n"/>
      <c r="O185" s="8" t="n"/>
      <c r="P185" s="7">
        <f>IF($A185="","",COUNTIF($D185:$O185,"○")+COUNTIF($D185:$O185,"×"))</f>
        <v/>
      </c>
      <c r="Q185" s="7">
        <f>IF($A185="","",COUNTIF($D185:$O185,"×"))</f>
        <v/>
      </c>
      <c r="R185" s="7">
        <f>IF($A185="","",COUNTIFS('指摘の一覧'!$B$7:$B$206,$A185,'指摘の一覧'!$C$7:$C$206,$B185))</f>
        <v/>
      </c>
      <c r="S185" s="7">
        <f>IF($A185="","",IF($R185&lt;$Q185,"一覧に"&amp;($Q185-$R185)&amp;"件足りない",""))</f>
        <v/>
      </c>
      <c r="T185" s="16" t="n"/>
      <c r="U185" s="17" t="n"/>
    </row>
    <row r="186">
      <c r="A186" s="22" t="n"/>
      <c r="B186" s="8" t="n"/>
      <c r="C186" s="8" t="n"/>
      <c r="D186" s="8" t="n"/>
      <c r="E186" s="8" t="n"/>
      <c r="F186" s="8" t="n"/>
      <c r="G186" s="8" t="n"/>
      <c r="H186" s="8" t="n"/>
      <c r="I186" s="8" t="n"/>
      <c r="J186" s="8" t="n"/>
      <c r="K186" s="8" t="n"/>
      <c r="L186" s="8" t="n"/>
      <c r="M186" s="8" t="n"/>
      <c r="N186" s="8" t="n"/>
      <c r="O186" s="8" t="n"/>
      <c r="P186" s="7">
        <f>IF($A186="","",COUNTIF($D186:$O186,"○")+COUNTIF($D186:$O186,"×"))</f>
        <v/>
      </c>
      <c r="Q186" s="7">
        <f>IF($A186="","",COUNTIF($D186:$O186,"×"))</f>
        <v/>
      </c>
      <c r="R186" s="7">
        <f>IF($A186="","",COUNTIFS('指摘の一覧'!$B$7:$B$206,$A186,'指摘の一覧'!$C$7:$C$206,$B186))</f>
        <v/>
      </c>
      <c r="S186" s="7">
        <f>IF($A186="","",IF($R186&lt;$Q186,"一覧に"&amp;($Q186-$R186)&amp;"件足りない",""))</f>
        <v/>
      </c>
      <c r="T186" s="16" t="n"/>
      <c r="U186" s="17" t="n"/>
    </row>
    <row r="187">
      <c r="A187" s="22" t="n"/>
      <c r="B187" s="8" t="n"/>
      <c r="C187" s="8" t="n"/>
      <c r="D187" s="8" t="n"/>
      <c r="E187" s="8" t="n"/>
      <c r="F187" s="8" t="n"/>
      <c r="G187" s="8" t="n"/>
      <c r="H187" s="8" t="n"/>
      <c r="I187" s="8" t="n"/>
      <c r="J187" s="8" t="n"/>
      <c r="K187" s="8" t="n"/>
      <c r="L187" s="8" t="n"/>
      <c r="M187" s="8" t="n"/>
      <c r="N187" s="8" t="n"/>
      <c r="O187" s="8" t="n"/>
      <c r="P187" s="7">
        <f>IF($A187="","",COUNTIF($D187:$O187,"○")+COUNTIF($D187:$O187,"×"))</f>
        <v/>
      </c>
      <c r="Q187" s="7">
        <f>IF($A187="","",COUNTIF($D187:$O187,"×"))</f>
        <v/>
      </c>
      <c r="R187" s="7">
        <f>IF($A187="","",COUNTIFS('指摘の一覧'!$B$7:$B$206,$A187,'指摘の一覧'!$C$7:$C$206,$B187))</f>
        <v/>
      </c>
      <c r="S187" s="7">
        <f>IF($A187="","",IF($R187&lt;$Q187,"一覧に"&amp;($Q187-$R187)&amp;"件足りない",""))</f>
        <v/>
      </c>
      <c r="T187" s="16" t="n"/>
      <c r="U187" s="17" t="n"/>
    </row>
    <row r="188">
      <c r="A188" s="22" t="n"/>
      <c r="B188" s="8" t="n"/>
      <c r="C188" s="8" t="n"/>
      <c r="D188" s="8" t="n"/>
      <c r="E188" s="8" t="n"/>
      <c r="F188" s="8" t="n"/>
      <c r="G188" s="8" t="n"/>
      <c r="H188" s="8" t="n"/>
      <c r="I188" s="8" t="n"/>
      <c r="J188" s="8" t="n"/>
      <c r="K188" s="8" t="n"/>
      <c r="L188" s="8" t="n"/>
      <c r="M188" s="8" t="n"/>
      <c r="N188" s="8" t="n"/>
      <c r="O188" s="8" t="n"/>
      <c r="P188" s="7">
        <f>IF($A188="","",COUNTIF($D188:$O188,"○")+COUNTIF($D188:$O188,"×"))</f>
        <v/>
      </c>
      <c r="Q188" s="7">
        <f>IF($A188="","",COUNTIF($D188:$O188,"×"))</f>
        <v/>
      </c>
      <c r="R188" s="7">
        <f>IF($A188="","",COUNTIFS('指摘の一覧'!$B$7:$B$206,$A188,'指摘の一覧'!$C$7:$C$206,$B188))</f>
        <v/>
      </c>
      <c r="S188" s="7">
        <f>IF($A188="","",IF($R188&lt;$Q188,"一覧に"&amp;($Q188-$R188)&amp;"件足りない",""))</f>
        <v/>
      </c>
      <c r="T188" s="16" t="n"/>
      <c r="U188" s="17" t="n"/>
    </row>
    <row r="189">
      <c r="A189" s="22" t="n"/>
      <c r="B189" s="8" t="n"/>
      <c r="C189" s="8" t="n"/>
      <c r="D189" s="8" t="n"/>
      <c r="E189" s="8" t="n"/>
      <c r="F189" s="8" t="n"/>
      <c r="G189" s="8" t="n"/>
      <c r="H189" s="8" t="n"/>
      <c r="I189" s="8" t="n"/>
      <c r="J189" s="8" t="n"/>
      <c r="K189" s="8" t="n"/>
      <c r="L189" s="8" t="n"/>
      <c r="M189" s="8" t="n"/>
      <c r="N189" s="8" t="n"/>
      <c r="O189" s="8" t="n"/>
      <c r="P189" s="7">
        <f>IF($A189="","",COUNTIF($D189:$O189,"○")+COUNTIF($D189:$O189,"×"))</f>
        <v/>
      </c>
      <c r="Q189" s="7">
        <f>IF($A189="","",COUNTIF($D189:$O189,"×"))</f>
        <v/>
      </c>
      <c r="R189" s="7">
        <f>IF($A189="","",COUNTIFS('指摘の一覧'!$B$7:$B$206,$A189,'指摘の一覧'!$C$7:$C$206,$B189))</f>
        <v/>
      </c>
      <c r="S189" s="7">
        <f>IF($A189="","",IF($R189&lt;$Q189,"一覧に"&amp;($Q189-$R189)&amp;"件足りない",""))</f>
        <v/>
      </c>
      <c r="T189" s="16" t="n"/>
      <c r="U189" s="17" t="n"/>
    </row>
    <row r="190">
      <c r="A190" s="22" t="n"/>
      <c r="B190" s="8" t="n"/>
      <c r="C190" s="8" t="n"/>
      <c r="D190" s="8" t="n"/>
      <c r="E190" s="8" t="n"/>
      <c r="F190" s="8" t="n"/>
      <c r="G190" s="8" t="n"/>
      <c r="H190" s="8" t="n"/>
      <c r="I190" s="8" t="n"/>
      <c r="J190" s="8" t="n"/>
      <c r="K190" s="8" t="n"/>
      <c r="L190" s="8" t="n"/>
      <c r="M190" s="8" t="n"/>
      <c r="N190" s="8" t="n"/>
      <c r="O190" s="8" t="n"/>
      <c r="P190" s="7">
        <f>IF($A190="","",COUNTIF($D190:$O190,"○")+COUNTIF($D190:$O190,"×"))</f>
        <v/>
      </c>
      <c r="Q190" s="7">
        <f>IF($A190="","",COUNTIF($D190:$O190,"×"))</f>
        <v/>
      </c>
      <c r="R190" s="7">
        <f>IF($A190="","",COUNTIFS('指摘の一覧'!$B$7:$B$206,$A190,'指摘の一覧'!$C$7:$C$206,$B190))</f>
        <v/>
      </c>
      <c r="S190" s="7">
        <f>IF($A190="","",IF($R190&lt;$Q190,"一覧に"&amp;($Q190-$R190)&amp;"件足りない",""))</f>
        <v/>
      </c>
      <c r="T190" s="16" t="n"/>
      <c r="U190" s="17" t="n"/>
    </row>
    <row r="191">
      <c r="A191" s="22" t="n"/>
      <c r="B191" s="8" t="n"/>
      <c r="C191" s="8" t="n"/>
      <c r="D191" s="8" t="n"/>
      <c r="E191" s="8" t="n"/>
      <c r="F191" s="8" t="n"/>
      <c r="G191" s="8" t="n"/>
      <c r="H191" s="8" t="n"/>
      <c r="I191" s="8" t="n"/>
      <c r="J191" s="8" t="n"/>
      <c r="K191" s="8" t="n"/>
      <c r="L191" s="8" t="n"/>
      <c r="M191" s="8" t="n"/>
      <c r="N191" s="8" t="n"/>
      <c r="O191" s="8" t="n"/>
      <c r="P191" s="7">
        <f>IF($A191="","",COUNTIF($D191:$O191,"○")+COUNTIF($D191:$O191,"×"))</f>
        <v/>
      </c>
      <c r="Q191" s="7">
        <f>IF($A191="","",COUNTIF($D191:$O191,"×"))</f>
        <v/>
      </c>
      <c r="R191" s="7">
        <f>IF($A191="","",COUNTIFS('指摘の一覧'!$B$7:$B$206,$A191,'指摘の一覧'!$C$7:$C$206,$B191))</f>
        <v/>
      </c>
      <c r="S191" s="7">
        <f>IF($A191="","",IF($R191&lt;$Q191,"一覧に"&amp;($Q191-$R191)&amp;"件足りない",""))</f>
        <v/>
      </c>
      <c r="T191" s="16" t="n"/>
      <c r="U191" s="17" t="n"/>
    </row>
    <row r="192">
      <c r="A192" s="22" t="n"/>
      <c r="B192" s="8" t="n"/>
      <c r="C192" s="8" t="n"/>
      <c r="D192" s="8" t="n"/>
      <c r="E192" s="8" t="n"/>
      <c r="F192" s="8" t="n"/>
      <c r="G192" s="8" t="n"/>
      <c r="H192" s="8" t="n"/>
      <c r="I192" s="8" t="n"/>
      <c r="J192" s="8" t="n"/>
      <c r="K192" s="8" t="n"/>
      <c r="L192" s="8" t="n"/>
      <c r="M192" s="8" t="n"/>
      <c r="N192" s="8" t="n"/>
      <c r="O192" s="8" t="n"/>
      <c r="P192" s="7">
        <f>IF($A192="","",COUNTIF($D192:$O192,"○")+COUNTIF($D192:$O192,"×"))</f>
        <v/>
      </c>
      <c r="Q192" s="7">
        <f>IF($A192="","",COUNTIF($D192:$O192,"×"))</f>
        <v/>
      </c>
      <c r="R192" s="7">
        <f>IF($A192="","",COUNTIFS('指摘の一覧'!$B$7:$B$206,$A192,'指摘の一覧'!$C$7:$C$206,$B192))</f>
        <v/>
      </c>
      <c r="S192" s="7">
        <f>IF($A192="","",IF($R192&lt;$Q192,"一覧に"&amp;($Q192-$R192)&amp;"件足りない",""))</f>
        <v/>
      </c>
      <c r="T192" s="16" t="n"/>
      <c r="U192" s="17" t="n"/>
    </row>
    <row r="193">
      <c r="A193" s="22" t="n"/>
      <c r="B193" s="8" t="n"/>
      <c r="C193" s="8" t="n"/>
      <c r="D193" s="8" t="n"/>
      <c r="E193" s="8" t="n"/>
      <c r="F193" s="8" t="n"/>
      <c r="G193" s="8" t="n"/>
      <c r="H193" s="8" t="n"/>
      <c r="I193" s="8" t="n"/>
      <c r="J193" s="8" t="n"/>
      <c r="K193" s="8" t="n"/>
      <c r="L193" s="8" t="n"/>
      <c r="M193" s="8" t="n"/>
      <c r="N193" s="8" t="n"/>
      <c r="O193" s="8" t="n"/>
      <c r="P193" s="7">
        <f>IF($A193="","",COUNTIF($D193:$O193,"○")+COUNTIF($D193:$O193,"×"))</f>
        <v/>
      </c>
      <c r="Q193" s="7">
        <f>IF($A193="","",COUNTIF($D193:$O193,"×"))</f>
        <v/>
      </c>
      <c r="R193" s="7">
        <f>IF($A193="","",COUNTIFS('指摘の一覧'!$B$7:$B$206,$A193,'指摘の一覧'!$C$7:$C$206,$B193))</f>
        <v/>
      </c>
      <c r="S193" s="7">
        <f>IF($A193="","",IF($R193&lt;$Q193,"一覧に"&amp;($Q193-$R193)&amp;"件足りない",""))</f>
        <v/>
      </c>
      <c r="T193" s="16" t="n"/>
      <c r="U193" s="17" t="n"/>
    </row>
    <row r="194">
      <c r="A194" s="22" t="n"/>
      <c r="B194" s="8" t="n"/>
      <c r="C194" s="8" t="n"/>
      <c r="D194" s="8" t="n"/>
      <c r="E194" s="8" t="n"/>
      <c r="F194" s="8" t="n"/>
      <c r="G194" s="8" t="n"/>
      <c r="H194" s="8" t="n"/>
      <c r="I194" s="8" t="n"/>
      <c r="J194" s="8" t="n"/>
      <c r="K194" s="8" t="n"/>
      <c r="L194" s="8" t="n"/>
      <c r="M194" s="8" t="n"/>
      <c r="N194" s="8" t="n"/>
      <c r="O194" s="8" t="n"/>
      <c r="P194" s="7">
        <f>IF($A194="","",COUNTIF($D194:$O194,"○")+COUNTIF($D194:$O194,"×"))</f>
        <v/>
      </c>
      <c r="Q194" s="7">
        <f>IF($A194="","",COUNTIF($D194:$O194,"×"))</f>
        <v/>
      </c>
      <c r="R194" s="7">
        <f>IF($A194="","",COUNTIFS('指摘の一覧'!$B$7:$B$206,$A194,'指摘の一覧'!$C$7:$C$206,$B194))</f>
        <v/>
      </c>
      <c r="S194" s="7">
        <f>IF($A194="","",IF($R194&lt;$Q194,"一覧に"&amp;($Q194-$R194)&amp;"件足りない",""))</f>
        <v/>
      </c>
      <c r="T194" s="16" t="n"/>
      <c r="U194" s="17" t="n"/>
    </row>
    <row r="195">
      <c r="A195" s="22" t="n"/>
      <c r="B195" s="8" t="n"/>
      <c r="C195" s="8" t="n"/>
      <c r="D195" s="8" t="n"/>
      <c r="E195" s="8" t="n"/>
      <c r="F195" s="8" t="n"/>
      <c r="G195" s="8" t="n"/>
      <c r="H195" s="8" t="n"/>
      <c r="I195" s="8" t="n"/>
      <c r="J195" s="8" t="n"/>
      <c r="K195" s="8" t="n"/>
      <c r="L195" s="8" t="n"/>
      <c r="M195" s="8" t="n"/>
      <c r="N195" s="8" t="n"/>
      <c r="O195" s="8" t="n"/>
      <c r="P195" s="7">
        <f>IF($A195="","",COUNTIF($D195:$O195,"○")+COUNTIF($D195:$O195,"×"))</f>
        <v/>
      </c>
      <c r="Q195" s="7">
        <f>IF($A195="","",COUNTIF($D195:$O195,"×"))</f>
        <v/>
      </c>
      <c r="R195" s="7">
        <f>IF($A195="","",COUNTIFS('指摘の一覧'!$B$7:$B$206,$A195,'指摘の一覧'!$C$7:$C$206,$B195))</f>
        <v/>
      </c>
      <c r="S195" s="7">
        <f>IF($A195="","",IF($R195&lt;$Q195,"一覧に"&amp;($Q195-$R195)&amp;"件足りない",""))</f>
        <v/>
      </c>
      <c r="T195" s="16" t="n"/>
      <c r="U195" s="17" t="n"/>
    </row>
    <row r="196">
      <c r="A196" s="22" t="n"/>
      <c r="B196" s="8" t="n"/>
      <c r="C196" s="8" t="n"/>
      <c r="D196" s="8" t="n"/>
      <c r="E196" s="8" t="n"/>
      <c r="F196" s="8" t="n"/>
      <c r="G196" s="8" t="n"/>
      <c r="H196" s="8" t="n"/>
      <c r="I196" s="8" t="n"/>
      <c r="J196" s="8" t="n"/>
      <c r="K196" s="8" t="n"/>
      <c r="L196" s="8" t="n"/>
      <c r="M196" s="8" t="n"/>
      <c r="N196" s="8" t="n"/>
      <c r="O196" s="8" t="n"/>
      <c r="P196" s="7">
        <f>IF($A196="","",COUNTIF($D196:$O196,"○")+COUNTIF($D196:$O196,"×"))</f>
        <v/>
      </c>
      <c r="Q196" s="7">
        <f>IF($A196="","",COUNTIF($D196:$O196,"×"))</f>
        <v/>
      </c>
      <c r="R196" s="7">
        <f>IF($A196="","",COUNTIFS('指摘の一覧'!$B$7:$B$206,$A196,'指摘の一覧'!$C$7:$C$206,$B196))</f>
        <v/>
      </c>
      <c r="S196" s="7">
        <f>IF($A196="","",IF($R196&lt;$Q196,"一覧に"&amp;($Q196-$R196)&amp;"件足りない",""))</f>
        <v/>
      </c>
      <c r="T196" s="16" t="n"/>
      <c r="U196" s="17" t="n"/>
    </row>
    <row r="197">
      <c r="A197" s="22" t="n"/>
      <c r="B197" s="8" t="n"/>
      <c r="C197" s="8" t="n"/>
      <c r="D197" s="8" t="n"/>
      <c r="E197" s="8" t="n"/>
      <c r="F197" s="8" t="n"/>
      <c r="G197" s="8" t="n"/>
      <c r="H197" s="8" t="n"/>
      <c r="I197" s="8" t="n"/>
      <c r="J197" s="8" t="n"/>
      <c r="K197" s="8" t="n"/>
      <c r="L197" s="8" t="n"/>
      <c r="M197" s="8" t="n"/>
      <c r="N197" s="8" t="n"/>
      <c r="O197" s="8" t="n"/>
      <c r="P197" s="7">
        <f>IF($A197="","",COUNTIF($D197:$O197,"○")+COUNTIF($D197:$O197,"×"))</f>
        <v/>
      </c>
      <c r="Q197" s="7">
        <f>IF($A197="","",COUNTIF($D197:$O197,"×"))</f>
        <v/>
      </c>
      <c r="R197" s="7">
        <f>IF($A197="","",COUNTIFS('指摘の一覧'!$B$7:$B$206,$A197,'指摘の一覧'!$C$7:$C$206,$B197))</f>
        <v/>
      </c>
      <c r="S197" s="7">
        <f>IF($A197="","",IF($R197&lt;$Q197,"一覧に"&amp;($Q197-$R197)&amp;"件足りない",""))</f>
        <v/>
      </c>
      <c r="T197" s="16" t="n"/>
      <c r="U197" s="17" t="n"/>
    </row>
    <row r="198">
      <c r="A198" s="22" t="n"/>
      <c r="B198" s="8" t="n"/>
      <c r="C198" s="8" t="n"/>
      <c r="D198" s="8" t="n"/>
      <c r="E198" s="8" t="n"/>
      <c r="F198" s="8" t="n"/>
      <c r="G198" s="8" t="n"/>
      <c r="H198" s="8" t="n"/>
      <c r="I198" s="8" t="n"/>
      <c r="J198" s="8" t="n"/>
      <c r="K198" s="8" t="n"/>
      <c r="L198" s="8" t="n"/>
      <c r="M198" s="8" t="n"/>
      <c r="N198" s="8" t="n"/>
      <c r="O198" s="8" t="n"/>
      <c r="P198" s="7">
        <f>IF($A198="","",COUNTIF($D198:$O198,"○")+COUNTIF($D198:$O198,"×"))</f>
        <v/>
      </c>
      <c r="Q198" s="7">
        <f>IF($A198="","",COUNTIF($D198:$O198,"×"))</f>
        <v/>
      </c>
      <c r="R198" s="7">
        <f>IF($A198="","",COUNTIFS('指摘の一覧'!$B$7:$B$206,$A198,'指摘の一覧'!$C$7:$C$206,$B198))</f>
        <v/>
      </c>
      <c r="S198" s="7">
        <f>IF($A198="","",IF($R198&lt;$Q198,"一覧に"&amp;($Q198-$R198)&amp;"件足りない",""))</f>
        <v/>
      </c>
      <c r="T198" s="16" t="n"/>
      <c r="U198" s="17" t="n"/>
    </row>
    <row r="199">
      <c r="A199" s="22" t="n"/>
      <c r="B199" s="8" t="n"/>
      <c r="C199" s="8" t="n"/>
      <c r="D199" s="8" t="n"/>
      <c r="E199" s="8" t="n"/>
      <c r="F199" s="8" t="n"/>
      <c r="G199" s="8" t="n"/>
      <c r="H199" s="8" t="n"/>
      <c r="I199" s="8" t="n"/>
      <c r="J199" s="8" t="n"/>
      <c r="K199" s="8" t="n"/>
      <c r="L199" s="8" t="n"/>
      <c r="M199" s="8" t="n"/>
      <c r="N199" s="8" t="n"/>
      <c r="O199" s="8" t="n"/>
      <c r="P199" s="7">
        <f>IF($A199="","",COUNTIF($D199:$O199,"○")+COUNTIF($D199:$O199,"×"))</f>
        <v/>
      </c>
      <c r="Q199" s="7">
        <f>IF($A199="","",COUNTIF($D199:$O199,"×"))</f>
        <v/>
      </c>
      <c r="R199" s="7">
        <f>IF($A199="","",COUNTIFS('指摘の一覧'!$B$7:$B$206,$A199,'指摘の一覧'!$C$7:$C$206,$B199))</f>
        <v/>
      </c>
      <c r="S199" s="7">
        <f>IF($A199="","",IF($R199&lt;$Q199,"一覧に"&amp;($Q199-$R199)&amp;"件足りない",""))</f>
        <v/>
      </c>
      <c r="T199" s="16" t="n"/>
      <c r="U199" s="17" t="n"/>
    </row>
    <row r="200">
      <c r="A200" s="22" t="n"/>
      <c r="B200" s="8" t="n"/>
      <c r="C200" s="8" t="n"/>
      <c r="D200" s="8" t="n"/>
      <c r="E200" s="8" t="n"/>
      <c r="F200" s="8" t="n"/>
      <c r="G200" s="8" t="n"/>
      <c r="H200" s="8" t="n"/>
      <c r="I200" s="8" t="n"/>
      <c r="J200" s="8" t="n"/>
      <c r="K200" s="8" t="n"/>
      <c r="L200" s="8" t="n"/>
      <c r="M200" s="8" t="n"/>
      <c r="N200" s="8" t="n"/>
      <c r="O200" s="8" t="n"/>
      <c r="P200" s="7">
        <f>IF($A200="","",COUNTIF($D200:$O200,"○")+COUNTIF($D200:$O200,"×"))</f>
        <v/>
      </c>
      <c r="Q200" s="7">
        <f>IF($A200="","",COUNTIF($D200:$O200,"×"))</f>
        <v/>
      </c>
      <c r="R200" s="7">
        <f>IF($A200="","",COUNTIFS('指摘の一覧'!$B$7:$B$206,$A200,'指摘の一覧'!$C$7:$C$206,$B200))</f>
        <v/>
      </c>
      <c r="S200" s="7">
        <f>IF($A200="","",IF($R200&lt;$Q200,"一覧に"&amp;($Q200-$R200)&amp;"件足りない",""))</f>
        <v/>
      </c>
      <c r="T200" s="16" t="n"/>
      <c r="U200" s="17" t="n"/>
    </row>
    <row r="201">
      <c r="A201" s="22" t="n"/>
      <c r="B201" s="8" t="n"/>
      <c r="C201" s="8" t="n"/>
      <c r="D201" s="8" t="n"/>
      <c r="E201" s="8" t="n"/>
      <c r="F201" s="8" t="n"/>
      <c r="G201" s="8" t="n"/>
      <c r="H201" s="8" t="n"/>
      <c r="I201" s="8" t="n"/>
      <c r="J201" s="8" t="n"/>
      <c r="K201" s="8" t="n"/>
      <c r="L201" s="8" t="n"/>
      <c r="M201" s="8" t="n"/>
      <c r="N201" s="8" t="n"/>
      <c r="O201" s="8" t="n"/>
      <c r="P201" s="7">
        <f>IF($A201="","",COUNTIF($D201:$O201,"○")+COUNTIF($D201:$O201,"×"))</f>
        <v/>
      </c>
      <c r="Q201" s="7">
        <f>IF($A201="","",COUNTIF($D201:$O201,"×"))</f>
        <v/>
      </c>
      <c r="R201" s="7">
        <f>IF($A201="","",COUNTIFS('指摘の一覧'!$B$7:$B$206,$A201,'指摘の一覧'!$C$7:$C$206,$B201))</f>
        <v/>
      </c>
      <c r="S201" s="7">
        <f>IF($A201="","",IF($R201&lt;$Q201,"一覧に"&amp;($Q201-$R201)&amp;"件足りない",""))</f>
        <v/>
      </c>
      <c r="T201" s="16" t="n"/>
      <c r="U201" s="17" t="n"/>
    </row>
    <row r="202">
      <c r="A202" s="22" t="n"/>
      <c r="B202" s="8" t="n"/>
      <c r="C202" s="8" t="n"/>
      <c r="D202" s="8" t="n"/>
      <c r="E202" s="8" t="n"/>
      <c r="F202" s="8" t="n"/>
      <c r="G202" s="8" t="n"/>
      <c r="H202" s="8" t="n"/>
      <c r="I202" s="8" t="n"/>
      <c r="J202" s="8" t="n"/>
      <c r="K202" s="8" t="n"/>
      <c r="L202" s="8" t="n"/>
      <c r="M202" s="8" t="n"/>
      <c r="N202" s="8" t="n"/>
      <c r="O202" s="8" t="n"/>
      <c r="P202" s="7">
        <f>IF($A202="","",COUNTIF($D202:$O202,"○")+COUNTIF($D202:$O202,"×"))</f>
        <v/>
      </c>
      <c r="Q202" s="7">
        <f>IF($A202="","",COUNTIF($D202:$O202,"×"))</f>
        <v/>
      </c>
      <c r="R202" s="7">
        <f>IF($A202="","",COUNTIFS('指摘の一覧'!$B$7:$B$206,$A202,'指摘の一覧'!$C$7:$C$206,$B202))</f>
        <v/>
      </c>
      <c r="S202" s="7">
        <f>IF($A202="","",IF($R202&lt;$Q202,"一覧に"&amp;($Q202-$R202)&amp;"件足りない",""))</f>
        <v/>
      </c>
      <c r="T202" s="16" t="n"/>
      <c r="U202" s="17" t="n"/>
    </row>
    <row r="203">
      <c r="A203" s="22" t="n"/>
      <c r="B203" s="8" t="n"/>
      <c r="C203" s="8" t="n"/>
      <c r="D203" s="8" t="n"/>
      <c r="E203" s="8" t="n"/>
      <c r="F203" s="8" t="n"/>
      <c r="G203" s="8" t="n"/>
      <c r="H203" s="8" t="n"/>
      <c r="I203" s="8" t="n"/>
      <c r="J203" s="8" t="n"/>
      <c r="K203" s="8" t="n"/>
      <c r="L203" s="8" t="n"/>
      <c r="M203" s="8" t="n"/>
      <c r="N203" s="8" t="n"/>
      <c r="O203" s="8" t="n"/>
      <c r="P203" s="7">
        <f>IF($A203="","",COUNTIF($D203:$O203,"○")+COUNTIF($D203:$O203,"×"))</f>
        <v/>
      </c>
      <c r="Q203" s="7">
        <f>IF($A203="","",COUNTIF($D203:$O203,"×"))</f>
        <v/>
      </c>
      <c r="R203" s="7">
        <f>IF($A203="","",COUNTIFS('指摘の一覧'!$B$7:$B$206,$A203,'指摘の一覧'!$C$7:$C$206,$B203))</f>
        <v/>
      </c>
      <c r="S203" s="7">
        <f>IF($A203="","",IF($R203&lt;$Q203,"一覧に"&amp;($Q203-$R203)&amp;"件足りない",""))</f>
        <v/>
      </c>
      <c r="T203" s="16" t="n"/>
      <c r="U203" s="17" t="n"/>
    </row>
    <row r="204">
      <c r="A204" s="22" t="n"/>
      <c r="B204" s="8" t="n"/>
      <c r="C204" s="8" t="n"/>
      <c r="D204" s="8" t="n"/>
      <c r="E204" s="8" t="n"/>
      <c r="F204" s="8" t="n"/>
      <c r="G204" s="8" t="n"/>
      <c r="H204" s="8" t="n"/>
      <c r="I204" s="8" t="n"/>
      <c r="J204" s="8" t="n"/>
      <c r="K204" s="8" t="n"/>
      <c r="L204" s="8" t="n"/>
      <c r="M204" s="8" t="n"/>
      <c r="N204" s="8" t="n"/>
      <c r="O204" s="8" t="n"/>
      <c r="P204" s="7">
        <f>IF($A204="","",COUNTIF($D204:$O204,"○")+COUNTIF($D204:$O204,"×"))</f>
        <v/>
      </c>
      <c r="Q204" s="7">
        <f>IF($A204="","",COUNTIF($D204:$O204,"×"))</f>
        <v/>
      </c>
      <c r="R204" s="7">
        <f>IF($A204="","",COUNTIFS('指摘の一覧'!$B$7:$B$206,$A204,'指摘の一覧'!$C$7:$C$206,$B204))</f>
        <v/>
      </c>
      <c r="S204" s="7">
        <f>IF($A204="","",IF($R204&lt;$Q204,"一覧に"&amp;($Q204-$R204)&amp;"件足りない",""))</f>
        <v/>
      </c>
      <c r="T204" s="16" t="n"/>
      <c r="U204" s="17" t="n"/>
    </row>
    <row r="205">
      <c r="A205" s="22" t="n"/>
      <c r="B205" s="8" t="n"/>
      <c r="C205" s="8" t="n"/>
      <c r="D205" s="8" t="n"/>
      <c r="E205" s="8" t="n"/>
      <c r="F205" s="8" t="n"/>
      <c r="G205" s="8" t="n"/>
      <c r="H205" s="8" t="n"/>
      <c r="I205" s="8" t="n"/>
      <c r="J205" s="8" t="n"/>
      <c r="K205" s="8" t="n"/>
      <c r="L205" s="8" t="n"/>
      <c r="M205" s="8" t="n"/>
      <c r="N205" s="8" t="n"/>
      <c r="O205" s="8" t="n"/>
      <c r="P205" s="7">
        <f>IF($A205="","",COUNTIF($D205:$O205,"○")+COUNTIF($D205:$O205,"×"))</f>
        <v/>
      </c>
      <c r="Q205" s="7">
        <f>IF($A205="","",COUNTIF($D205:$O205,"×"))</f>
        <v/>
      </c>
      <c r="R205" s="7">
        <f>IF($A205="","",COUNTIFS('指摘の一覧'!$B$7:$B$206,$A205,'指摘の一覧'!$C$7:$C$206,$B205))</f>
        <v/>
      </c>
      <c r="S205" s="7">
        <f>IF($A205="","",IF($R205&lt;$Q205,"一覧に"&amp;($Q205-$R205)&amp;"件足りない",""))</f>
        <v/>
      </c>
      <c r="T205" s="16" t="n"/>
      <c r="U205" s="17" t="n"/>
    </row>
    <row r="206">
      <c r="A206" s="22" t="n"/>
      <c r="B206" s="8" t="n"/>
      <c r="C206" s="8" t="n"/>
      <c r="D206" s="8" t="n"/>
      <c r="E206" s="8" t="n"/>
      <c r="F206" s="8" t="n"/>
      <c r="G206" s="8" t="n"/>
      <c r="H206" s="8" t="n"/>
      <c r="I206" s="8" t="n"/>
      <c r="J206" s="8" t="n"/>
      <c r="K206" s="8" t="n"/>
      <c r="L206" s="8" t="n"/>
      <c r="M206" s="8" t="n"/>
      <c r="N206" s="8" t="n"/>
      <c r="O206" s="8" t="n"/>
      <c r="P206" s="7">
        <f>IF($A206="","",COUNTIF($D206:$O206,"○")+COUNTIF($D206:$O206,"×"))</f>
        <v/>
      </c>
      <c r="Q206" s="7">
        <f>IF($A206="","",COUNTIF($D206:$O206,"×"))</f>
        <v/>
      </c>
      <c r="R206" s="7">
        <f>IF($A206="","",COUNTIFS('指摘の一覧'!$B$7:$B$206,$A206,'指摘の一覧'!$C$7:$C$206,$B206))</f>
        <v/>
      </c>
      <c r="S206" s="7">
        <f>IF($A206="","",IF($R206&lt;$Q206,"一覧に"&amp;($Q206-$R206)&amp;"件足りない",""))</f>
        <v/>
      </c>
      <c r="T206" s="16" t="n"/>
      <c r="U206" s="17" t="n"/>
    </row>
  </sheetData>
  <autoFilter ref="A6:T206"/>
  <mergeCells count="10">
    <mergeCell ref="P5:S5"/>
    <mergeCell ref="D3:G3"/>
    <mergeCell ref="P3:T3"/>
    <mergeCell ref="A5:C5"/>
    <mergeCell ref="B3:C3"/>
    <mergeCell ref="H3:K3"/>
    <mergeCell ref="L3:O3"/>
    <mergeCell ref="D5:O5"/>
    <mergeCell ref="A2:T2"/>
    <mergeCell ref="A1:H1"/>
  </mergeCells>
  <conditionalFormatting sqref="D7:O206">
    <cfRule type="expression" priority="1" dxfId="0" stopIfTrue="1">
      <formula>D7="×"</formula>
    </cfRule>
    <cfRule type="expression" priority="2" dxfId="2" stopIfTrue="0">
      <formula>D7="－"</formula>
    </cfRule>
  </conditionalFormatting>
  <conditionalFormatting sqref="S7:S206">
    <cfRule type="expression" priority="3" dxfId="1" stopIfTrue="0">
      <formula>$S7&lt;&gt;""</formula>
    </cfRule>
  </conditionalFormatting>
  <dataValidations count="3">
    <dataValidation sqref="A7:A206" showDropDown="0" showInputMessage="0" showErrorMessage="1" allowBlank="1" errorTitle="入力の確認" error="日付（例：2026/10/30）で入れてください。" type="date" operator="greaterThanOrEqual">
      <formula1>36526</formula1>
    </dataValidation>
    <dataValidation sqref="B7:B206" showDropDown="0" showInputMessage="0" showErrorMessage="1" allowBlank="1" errorTitle="入力の確認" error="「確認項目」シートの「工程の名前」から選んでください。" type="list" errorStyle="warning">
      <formula1>'確認項目'!$I$7:$I$18</formula1>
    </dataValidation>
    <dataValidation sqref="D7:O206" showDropDown="0" showInputMessage="0" showErrorMessage="1" allowBlank="1" errorTitle="入力の確認" error="○・×・－ のどれかを選んでください。" type="list" errorStyle="warning">
      <formula1>"○,×,－"</formula1>
    </dataValidation>
  </dataValidations>
  <printOptions horizontalCentered="1"/>
  <pageMargins left="0.3" right="0.3" top="0.4" bottom="0.4" header="0.2" footer="0.2"/>
  <pageSetup orientation="landscape" paperSize="9" fitToHeight="0" fitToWidth="1"/>
  <headerFooter>
    <oddHeader/>
    <oddFooter>&amp;C&amp;P /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outlinePr summaryBelow="1" summaryRight="1"/>
    <pageSetUpPr fitToPage="1"/>
  </sheetPr>
  <dimension ref="A1:Q206"/>
  <sheetViews>
    <sheetView showGridLines="0" zoomScale="100" workbookViewId="0">
      <pane xSplit="3" ySplit="6" topLeftCell="D7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8" customWidth="1" min="1" max="1"/>
    <col width="10.5" customWidth="1" min="2" max="2"/>
    <col width="10" customWidth="1" min="3" max="3"/>
    <col width="10.5" customWidth="1" min="4" max="4"/>
    <col width="26" customWidth="1" min="5" max="5"/>
    <col width="19" customWidth="1" min="6" max="6"/>
    <col width="15" customWidth="1" min="7" max="7"/>
    <col width="8" customWidth="1" min="8" max="8"/>
    <col width="10.5" customWidth="1" min="9" max="9"/>
    <col width="10.5" customWidth="1" min="10" max="10"/>
    <col width="16" customWidth="1" min="11" max="11"/>
    <col width="9.5" customWidth="1" min="12" max="12"/>
    <col width="9" customWidth="1" min="13" max="13"/>
    <col width="9.5" customWidth="1" min="14" max="14"/>
    <col width="7.5" customWidth="1" min="15" max="15"/>
    <col width="9" customWidth="1" min="16" max="16"/>
    <col hidden="1" width="2" customWidth="1" min="17" max="17"/>
  </cols>
  <sheetData>
    <row r="1" ht="30" customHeight="1">
      <c r="A1" s="1" t="inlineStr">
        <is>
          <t>指摘の一覧</t>
        </is>
      </c>
      <c r="O1" s="18" t="inlineStr">
        <is>
          <t>今日</t>
        </is>
      </c>
      <c r="P1" s="19">
        <f>TODAY()</f>
        <v/>
      </c>
    </row>
    <row r="2" ht="20" customHeight="1">
      <c r="A2" s="5" t="inlineStr">
        <is>
          <t>指摘を1件1行で書きます。事実は、何が・どこで・どうなっていたかを、見たとおりに書きます。状態と件数は自動で入ります。</t>
        </is>
      </c>
    </row>
    <row r="3" ht="18" customHeight="1">
      <c r="A3" s="6" t="inlineStr">
        <is>
          <t>色の意味</t>
        </is>
      </c>
      <c r="B3" s="10" t="inlineStr">
        <is>
          <t>期限を過ぎた</t>
        </is>
      </c>
      <c r="C3" s="12" t="n"/>
      <c r="D3" s="9" t="inlineStr">
        <is>
          <t>期限なし・扱い未選択</t>
        </is>
      </c>
      <c r="E3" s="12" t="n"/>
      <c r="F3" s="7" t="inlineStr">
        <is>
          <t>自動で入る欄</t>
        </is>
      </c>
      <c r="G3" s="8" t="inlineStr">
        <is>
          <t>書き込む欄</t>
        </is>
      </c>
      <c r="H3" s="12" t="n"/>
      <c r="I3" s="20" t="inlineStr">
        <is>
          <t>件数は2件以上で薄い黄色、最も多いと濃い黄色。完了・渡し済みは灰色</t>
        </is>
      </c>
    </row>
    <row r="4" ht="20" customHeight="1">
      <c r="A4" s="4" t="inlineStr">
        <is>
          <t>数える期間</t>
        </is>
      </c>
      <c r="C4" s="23" t="n"/>
      <c r="D4" s="12" t="n"/>
      <c r="E4" s="24" t="n"/>
      <c r="F4" s="4" t="inlineStr">
        <is>
          <t>空欄のときは、すべての行を数えます（右の「同じ項目の件数」と「確認項目」の件数に使います）</t>
        </is>
      </c>
    </row>
    <row r="5" ht="18" customHeight="1">
      <c r="A5" s="13" t="inlineStr">
        <is>
          <t>いつ・どこの・何の項目</t>
        </is>
      </c>
      <c r="B5" s="11" t="n"/>
      <c r="C5" s="11" t="n"/>
      <c r="D5" s="12" t="n"/>
      <c r="E5" s="13" t="inlineStr">
        <is>
          <t>事実と対応</t>
        </is>
      </c>
      <c r="F5" s="12" t="n"/>
      <c r="G5" s="13" t="inlineStr">
        <is>
          <t>扱いと担当</t>
        </is>
      </c>
      <c r="H5" s="12" t="n"/>
      <c r="I5" s="13" t="inlineStr">
        <is>
          <t>期限と完了</t>
        </is>
      </c>
      <c r="J5" s="11" t="n"/>
      <c r="K5" s="12" t="n"/>
      <c r="L5" s="13" t="inlineStr">
        <is>
          <t>状態（自動）</t>
        </is>
      </c>
      <c r="M5" s="11" t="n"/>
      <c r="N5" s="12" t="n"/>
      <c r="O5" s="13" t="inlineStr">
        <is>
          <t>同じ項目の件数</t>
        </is>
      </c>
      <c r="P5" s="12" t="n"/>
    </row>
    <row r="6" ht="40" customHeight="1">
      <c r="A6" s="14" t="inlineStr">
        <is>
          <t>番号</t>
        </is>
      </c>
      <c r="B6" s="14" t="inlineStr">
        <is>
          <t>見つけた日</t>
        </is>
      </c>
      <c r="C6" s="14" t="inlineStr">
        <is>
          <t>工程</t>
        </is>
      </c>
      <c r="D6" s="14" t="inlineStr">
        <is>
          <t>項目</t>
        </is>
      </c>
      <c r="E6" s="14" t="inlineStr">
        <is>
          <t>指摘の事実
（見たとおりに）</t>
        </is>
      </c>
      <c r="F6" s="14" t="inlineStr">
        <is>
          <t>その場の対応</t>
        </is>
      </c>
      <c r="G6" s="14" t="inlineStr">
        <is>
          <t>扱い</t>
        </is>
      </c>
      <c r="H6" s="14" t="inlineStr">
        <is>
          <t>担当</t>
        </is>
      </c>
      <c r="I6" s="14" t="inlineStr">
        <is>
          <t>期限</t>
        </is>
      </c>
      <c r="J6" s="14" t="inlineStr">
        <is>
          <t>閉じた日</t>
        </is>
      </c>
      <c r="K6" s="14" t="inlineStr">
        <is>
          <t>閉じた内容</t>
        </is>
      </c>
      <c r="L6" s="14" t="inlineStr">
        <is>
          <t>状態</t>
        </is>
      </c>
      <c r="M6" s="14" t="inlineStr">
        <is>
          <t>期限まで</t>
        </is>
      </c>
      <c r="N6" s="14" t="inlineStr">
        <is>
          <t>閉じるまで</t>
        </is>
      </c>
      <c r="O6" s="14" t="inlineStr">
        <is>
          <t>全工程</t>
        </is>
      </c>
      <c r="P6" s="14" t="inlineStr">
        <is>
          <t>同じ工程</t>
        </is>
      </c>
    </row>
    <row r="7">
      <c r="A7" s="8" t="n"/>
      <c r="B7" s="22" t="n"/>
      <c r="C7" s="8" t="n"/>
      <c r="D7" s="8" t="n"/>
      <c r="E7" s="16" t="n"/>
      <c r="F7" s="16" t="n"/>
      <c r="G7" s="8" t="n"/>
      <c r="H7" s="8" t="n"/>
      <c r="I7" s="22" t="n"/>
      <c r="J7" s="22" t="n"/>
      <c r="K7" s="16" t="n"/>
      <c r="L7" s="7">
        <f>IF(AND($B7="",$E7=""),"",IF($J7&lt;&gt;"","完了",IF($G7="その場で直した","完了",IF($G7="安全の担当へ渡した","渡し済み",IF($G7&lt;&gt;"記録に回す","扱いを選ぶ",IF(NOT(ISNUMBER($I7)),"期限なし",IF($I7&lt;TODAY(),"期限超過","対応中")))))))</f>
        <v/>
      </c>
      <c r="M7" s="25">
        <f>IF(OR($L7="対応中",$L7="期限超過"),$I7-TODAY(),"")</f>
        <v/>
      </c>
      <c r="N7" s="26">
        <f>IF(AND(ISNUMBER($B7),ISNUMBER($J7)),$J7-$B7,"")</f>
        <v/>
      </c>
      <c r="O7" s="7">
        <f>IF($D7="","",IF(AND(N($B7)&gt;=IF($C$4="",0,$C$4),N($B7)&lt;=IF($E$4="",2958465,$E$4)),COUNTIFS($D$7:$D$206,$D7,$B$7:$B$206,"&gt;="&amp;IF($C$4="",0,$C$4),$B$7:$B$206,"&lt;="&amp;IF($E$4="",2958465,$E$4)),""))</f>
        <v/>
      </c>
      <c r="P7" s="7">
        <f>IF($D7="","",IF(AND(N($B7)&gt;=IF($C$4="",0,$C$4),N($B7)&lt;=IF($E$4="",2958465,$E$4)),COUNTIFS($D$7:$D$206,$D7,$C$7:$C$206,$C7,$B$7:$B$206,"&gt;="&amp;IF($C$4="",0,$C$4),$B$7:$B$206,"&lt;="&amp;IF($E$4="",2958465,$E$4)),""))</f>
        <v/>
      </c>
      <c r="Q7" s="17" t="n"/>
    </row>
    <row r="8">
      <c r="A8" s="8" t="n"/>
      <c r="B8" s="22" t="n"/>
      <c r="C8" s="8" t="n"/>
      <c r="D8" s="8" t="n"/>
      <c r="E8" s="16" t="n"/>
      <c r="F8" s="16" t="n"/>
      <c r="G8" s="8" t="n"/>
      <c r="H8" s="8" t="n"/>
      <c r="I8" s="22" t="n"/>
      <c r="J8" s="22" t="n"/>
      <c r="K8" s="16" t="n"/>
      <c r="L8" s="7">
        <f>IF(AND($B8="",$E8=""),"",IF($J8&lt;&gt;"","完了",IF($G8="その場で直した","完了",IF($G8="安全の担当へ渡した","渡し済み",IF($G8&lt;&gt;"記録に回す","扱いを選ぶ",IF(NOT(ISNUMBER($I8)),"期限なし",IF($I8&lt;TODAY(),"期限超過","対応中")))))))</f>
        <v/>
      </c>
      <c r="M8" s="25">
        <f>IF(OR($L8="対応中",$L8="期限超過"),$I8-TODAY(),"")</f>
        <v/>
      </c>
      <c r="N8" s="26">
        <f>IF(AND(ISNUMBER($B8),ISNUMBER($J8)),$J8-$B8,"")</f>
        <v/>
      </c>
      <c r="O8" s="7">
        <f>IF($D8="","",IF(AND(N($B8)&gt;=IF($C$4="",0,$C$4),N($B8)&lt;=IF($E$4="",2958465,$E$4)),COUNTIFS($D$7:$D$206,$D8,$B$7:$B$206,"&gt;="&amp;IF($C$4="",0,$C$4),$B$7:$B$206,"&lt;="&amp;IF($E$4="",2958465,$E$4)),""))</f>
        <v/>
      </c>
      <c r="P8" s="7">
        <f>IF($D8="","",IF(AND(N($B8)&gt;=IF($C$4="",0,$C$4),N($B8)&lt;=IF($E$4="",2958465,$E$4)),COUNTIFS($D$7:$D$206,$D8,$C$7:$C$206,$C8,$B$7:$B$206,"&gt;="&amp;IF($C$4="",0,$C$4),$B$7:$B$206,"&lt;="&amp;IF($E$4="",2958465,$E$4)),""))</f>
        <v/>
      </c>
      <c r="Q8" s="17" t="n"/>
    </row>
    <row r="9">
      <c r="A9" s="8" t="n"/>
      <c r="B9" s="22" t="n"/>
      <c r="C9" s="8" t="n"/>
      <c r="D9" s="8" t="n"/>
      <c r="E9" s="16" t="n"/>
      <c r="F9" s="16" t="n"/>
      <c r="G9" s="8" t="n"/>
      <c r="H9" s="8" t="n"/>
      <c r="I9" s="22" t="n"/>
      <c r="J9" s="22" t="n"/>
      <c r="K9" s="16" t="n"/>
      <c r="L9" s="7">
        <f>IF(AND($B9="",$E9=""),"",IF($J9&lt;&gt;"","完了",IF($G9="その場で直した","完了",IF($G9="安全の担当へ渡した","渡し済み",IF($G9&lt;&gt;"記録に回す","扱いを選ぶ",IF(NOT(ISNUMBER($I9)),"期限なし",IF($I9&lt;TODAY(),"期限超過","対応中")))))))</f>
        <v/>
      </c>
      <c r="M9" s="25">
        <f>IF(OR($L9="対応中",$L9="期限超過"),$I9-TODAY(),"")</f>
        <v/>
      </c>
      <c r="N9" s="26">
        <f>IF(AND(ISNUMBER($B9),ISNUMBER($J9)),$J9-$B9,"")</f>
        <v/>
      </c>
      <c r="O9" s="7">
        <f>IF($D9="","",IF(AND(N($B9)&gt;=IF($C$4="",0,$C$4),N($B9)&lt;=IF($E$4="",2958465,$E$4)),COUNTIFS($D$7:$D$206,$D9,$B$7:$B$206,"&gt;="&amp;IF($C$4="",0,$C$4),$B$7:$B$206,"&lt;="&amp;IF($E$4="",2958465,$E$4)),""))</f>
        <v/>
      </c>
      <c r="P9" s="7">
        <f>IF($D9="","",IF(AND(N($B9)&gt;=IF($C$4="",0,$C$4),N($B9)&lt;=IF($E$4="",2958465,$E$4)),COUNTIFS($D$7:$D$206,$D9,$C$7:$C$206,$C9,$B$7:$B$206,"&gt;="&amp;IF($C$4="",0,$C$4),$B$7:$B$206,"&lt;="&amp;IF($E$4="",2958465,$E$4)),""))</f>
        <v/>
      </c>
      <c r="Q9" s="17" t="n"/>
    </row>
    <row r="10">
      <c r="A10" s="8" t="n"/>
      <c r="B10" s="22" t="n"/>
      <c r="C10" s="8" t="n"/>
      <c r="D10" s="8" t="n"/>
      <c r="E10" s="16" t="n"/>
      <c r="F10" s="16" t="n"/>
      <c r="G10" s="8" t="n"/>
      <c r="H10" s="8" t="n"/>
      <c r="I10" s="22" t="n"/>
      <c r="J10" s="22" t="n"/>
      <c r="K10" s="16" t="n"/>
      <c r="L10" s="7">
        <f>IF(AND($B10="",$E10=""),"",IF($J10&lt;&gt;"","完了",IF($G10="その場で直した","完了",IF($G10="安全の担当へ渡した","渡し済み",IF($G10&lt;&gt;"記録に回す","扱いを選ぶ",IF(NOT(ISNUMBER($I10)),"期限なし",IF($I10&lt;TODAY(),"期限超過","対応中")))))))</f>
        <v/>
      </c>
      <c r="M10" s="25">
        <f>IF(OR($L10="対応中",$L10="期限超過"),$I10-TODAY(),"")</f>
        <v/>
      </c>
      <c r="N10" s="26">
        <f>IF(AND(ISNUMBER($B10),ISNUMBER($J10)),$J10-$B10,"")</f>
        <v/>
      </c>
      <c r="O10" s="7">
        <f>IF($D10="","",IF(AND(N($B10)&gt;=IF($C$4="",0,$C$4),N($B10)&lt;=IF($E$4="",2958465,$E$4)),COUNTIFS($D$7:$D$206,$D10,$B$7:$B$206,"&gt;="&amp;IF($C$4="",0,$C$4),$B$7:$B$206,"&lt;="&amp;IF($E$4="",2958465,$E$4)),""))</f>
        <v/>
      </c>
      <c r="P10" s="7">
        <f>IF($D10="","",IF(AND(N($B10)&gt;=IF($C$4="",0,$C$4),N($B10)&lt;=IF($E$4="",2958465,$E$4)),COUNTIFS($D$7:$D$206,$D10,$C$7:$C$206,$C10,$B$7:$B$206,"&gt;="&amp;IF($C$4="",0,$C$4),$B$7:$B$206,"&lt;="&amp;IF($E$4="",2958465,$E$4)),""))</f>
        <v/>
      </c>
      <c r="Q10" s="17" t="n"/>
    </row>
    <row r="11">
      <c r="A11" s="8" t="n"/>
      <c r="B11" s="22" t="n"/>
      <c r="C11" s="8" t="n"/>
      <c r="D11" s="8" t="n"/>
      <c r="E11" s="16" t="n"/>
      <c r="F11" s="16" t="n"/>
      <c r="G11" s="8" t="n"/>
      <c r="H11" s="8" t="n"/>
      <c r="I11" s="22" t="n"/>
      <c r="J11" s="22" t="n"/>
      <c r="K11" s="16" t="n"/>
      <c r="L11" s="7">
        <f>IF(AND($B11="",$E11=""),"",IF($J11&lt;&gt;"","完了",IF($G11="その場で直した","完了",IF($G11="安全の担当へ渡した","渡し済み",IF($G11&lt;&gt;"記録に回す","扱いを選ぶ",IF(NOT(ISNUMBER($I11)),"期限なし",IF($I11&lt;TODAY(),"期限超過","対応中")))))))</f>
        <v/>
      </c>
      <c r="M11" s="25">
        <f>IF(OR($L11="対応中",$L11="期限超過"),$I11-TODAY(),"")</f>
        <v/>
      </c>
      <c r="N11" s="26">
        <f>IF(AND(ISNUMBER($B11),ISNUMBER($J11)),$J11-$B11,"")</f>
        <v/>
      </c>
      <c r="O11" s="7">
        <f>IF($D11="","",IF(AND(N($B11)&gt;=IF($C$4="",0,$C$4),N($B11)&lt;=IF($E$4="",2958465,$E$4)),COUNTIFS($D$7:$D$206,$D11,$B$7:$B$206,"&gt;="&amp;IF($C$4="",0,$C$4),$B$7:$B$206,"&lt;="&amp;IF($E$4="",2958465,$E$4)),""))</f>
        <v/>
      </c>
      <c r="P11" s="7">
        <f>IF($D11="","",IF(AND(N($B11)&gt;=IF($C$4="",0,$C$4),N($B11)&lt;=IF($E$4="",2958465,$E$4)),COUNTIFS($D$7:$D$206,$D11,$C$7:$C$206,$C11,$B$7:$B$206,"&gt;="&amp;IF($C$4="",0,$C$4),$B$7:$B$206,"&lt;="&amp;IF($E$4="",2958465,$E$4)),""))</f>
        <v/>
      </c>
      <c r="Q11" s="17" t="n"/>
    </row>
    <row r="12">
      <c r="A12" s="8" t="n"/>
      <c r="B12" s="22" t="n"/>
      <c r="C12" s="8" t="n"/>
      <c r="D12" s="8" t="n"/>
      <c r="E12" s="16" t="n"/>
      <c r="F12" s="16" t="n"/>
      <c r="G12" s="8" t="n"/>
      <c r="H12" s="8" t="n"/>
      <c r="I12" s="22" t="n"/>
      <c r="J12" s="22" t="n"/>
      <c r="K12" s="16" t="n"/>
      <c r="L12" s="7">
        <f>IF(AND($B12="",$E12=""),"",IF($J12&lt;&gt;"","完了",IF($G12="その場で直した","完了",IF($G12="安全の担当へ渡した","渡し済み",IF($G12&lt;&gt;"記録に回す","扱いを選ぶ",IF(NOT(ISNUMBER($I12)),"期限なし",IF($I12&lt;TODAY(),"期限超過","対応中")))))))</f>
        <v/>
      </c>
      <c r="M12" s="25">
        <f>IF(OR($L12="対応中",$L12="期限超過"),$I12-TODAY(),"")</f>
        <v/>
      </c>
      <c r="N12" s="26">
        <f>IF(AND(ISNUMBER($B12),ISNUMBER($J12)),$J12-$B12,"")</f>
        <v/>
      </c>
      <c r="O12" s="7">
        <f>IF($D12="","",IF(AND(N($B12)&gt;=IF($C$4="",0,$C$4),N($B12)&lt;=IF($E$4="",2958465,$E$4)),COUNTIFS($D$7:$D$206,$D12,$B$7:$B$206,"&gt;="&amp;IF($C$4="",0,$C$4),$B$7:$B$206,"&lt;="&amp;IF($E$4="",2958465,$E$4)),""))</f>
        <v/>
      </c>
      <c r="P12" s="7">
        <f>IF($D12="","",IF(AND(N($B12)&gt;=IF($C$4="",0,$C$4),N($B12)&lt;=IF($E$4="",2958465,$E$4)),COUNTIFS($D$7:$D$206,$D12,$C$7:$C$206,$C12,$B$7:$B$206,"&gt;="&amp;IF($C$4="",0,$C$4),$B$7:$B$206,"&lt;="&amp;IF($E$4="",2958465,$E$4)),""))</f>
        <v/>
      </c>
      <c r="Q12" s="17" t="n"/>
    </row>
    <row r="13">
      <c r="A13" s="8" t="n"/>
      <c r="B13" s="22" t="n"/>
      <c r="C13" s="8" t="n"/>
      <c r="D13" s="8" t="n"/>
      <c r="E13" s="16" t="n"/>
      <c r="F13" s="16" t="n"/>
      <c r="G13" s="8" t="n"/>
      <c r="H13" s="8" t="n"/>
      <c r="I13" s="22" t="n"/>
      <c r="J13" s="22" t="n"/>
      <c r="K13" s="16" t="n"/>
      <c r="L13" s="7">
        <f>IF(AND($B13="",$E13=""),"",IF($J13&lt;&gt;"","完了",IF($G13="その場で直した","完了",IF($G13="安全の担当へ渡した","渡し済み",IF($G13&lt;&gt;"記録に回す","扱いを選ぶ",IF(NOT(ISNUMBER($I13)),"期限なし",IF($I13&lt;TODAY(),"期限超過","対応中")))))))</f>
        <v/>
      </c>
      <c r="M13" s="25">
        <f>IF(OR($L13="対応中",$L13="期限超過"),$I13-TODAY(),"")</f>
        <v/>
      </c>
      <c r="N13" s="26">
        <f>IF(AND(ISNUMBER($B13),ISNUMBER($J13)),$J13-$B13,"")</f>
        <v/>
      </c>
      <c r="O13" s="7">
        <f>IF($D13="","",IF(AND(N($B13)&gt;=IF($C$4="",0,$C$4),N($B13)&lt;=IF($E$4="",2958465,$E$4)),COUNTIFS($D$7:$D$206,$D13,$B$7:$B$206,"&gt;="&amp;IF($C$4="",0,$C$4),$B$7:$B$206,"&lt;="&amp;IF($E$4="",2958465,$E$4)),""))</f>
        <v/>
      </c>
      <c r="P13" s="7">
        <f>IF($D13="","",IF(AND(N($B13)&gt;=IF($C$4="",0,$C$4),N($B13)&lt;=IF($E$4="",2958465,$E$4)),COUNTIFS($D$7:$D$206,$D13,$C$7:$C$206,$C13,$B$7:$B$206,"&gt;="&amp;IF($C$4="",0,$C$4),$B$7:$B$206,"&lt;="&amp;IF($E$4="",2958465,$E$4)),""))</f>
        <v/>
      </c>
      <c r="Q13" s="17" t="n"/>
    </row>
    <row r="14">
      <c r="A14" s="8" t="n"/>
      <c r="B14" s="22" t="n"/>
      <c r="C14" s="8" t="n"/>
      <c r="D14" s="8" t="n"/>
      <c r="E14" s="16" t="n"/>
      <c r="F14" s="16" t="n"/>
      <c r="G14" s="8" t="n"/>
      <c r="H14" s="8" t="n"/>
      <c r="I14" s="22" t="n"/>
      <c r="J14" s="22" t="n"/>
      <c r="K14" s="16" t="n"/>
      <c r="L14" s="7">
        <f>IF(AND($B14="",$E14=""),"",IF($J14&lt;&gt;"","完了",IF($G14="その場で直した","完了",IF($G14="安全の担当へ渡した","渡し済み",IF($G14&lt;&gt;"記録に回す","扱いを選ぶ",IF(NOT(ISNUMBER($I14)),"期限なし",IF($I14&lt;TODAY(),"期限超過","対応中")))))))</f>
        <v/>
      </c>
      <c r="M14" s="25">
        <f>IF(OR($L14="対応中",$L14="期限超過"),$I14-TODAY(),"")</f>
        <v/>
      </c>
      <c r="N14" s="26">
        <f>IF(AND(ISNUMBER($B14),ISNUMBER($J14)),$J14-$B14,"")</f>
        <v/>
      </c>
      <c r="O14" s="7">
        <f>IF($D14="","",IF(AND(N($B14)&gt;=IF($C$4="",0,$C$4),N($B14)&lt;=IF($E$4="",2958465,$E$4)),COUNTIFS($D$7:$D$206,$D14,$B$7:$B$206,"&gt;="&amp;IF($C$4="",0,$C$4),$B$7:$B$206,"&lt;="&amp;IF($E$4="",2958465,$E$4)),""))</f>
        <v/>
      </c>
      <c r="P14" s="7">
        <f>IF($D14="","",IF(AND(N($B14)&gt;=IF($C$4="",0,$C$4),N($B14)&lt;=IF($E$4="",2958465,$E$4)),COUNTIFS($D$7:$D$206,$D14,$C$7:$C$206,$C14,$B$7:$B$206,"&gt;="&amp;IF($C$4="",0,$C$4),$B$7:$B$206,"&lt;="&amp;IF($E$4="",2958465,$E$4)),""))</f>
        <v/>
      </c>
      <c r="Q14" s="17" t="n"/>
    </row>
    <row r="15">
      <c r="A15" s="8" t="n"/>
      <c r="B15" s="22" t="n"/>
      <c r="C15" s="8" t="n"/>
      <c r="D15" s="8" t="n"/>
      <c r="E15" s="16" t="n"/>
      <c r="F15" s="16" t="n"/>
      <c r="G15" s="8" t="n"/>
      <c r="H15" s="8" t="n"/>
      <c r="I15" s="22" t="n"/>
      <c r="J15" s="22" t="n"/>
      <c r="K15" s="16" t="n"/>
      <c r="L15" s="7">
        <f>IF(AND($B15="",$E15=""),"",IF($J15&lt;&gt;"","完了",IF($G15="その場で直した","完了",IF($G15="安全の担当へ渡した","渡し済み",IF($G15&lt;&gt;"記録に回す","扱いを選ぶ",IF(NOT(ISNUMBER($I15)),"期限なし",IF($I15&lt;TODAY(),"期限超過","対応中")))))))</f>
        <v/>
      </c>
      <c r="M15" s="25">
        <f>IF(OR($L15="対応中",$L15="期限超過"),$I15-TODAY(),"")</f>
        <v/>
      </c>
      <c r="N15" s="26">
        <f>IF(AND(ISNUMBER($B15),ISNUMBER($J15)),$J15-$B15,"")</f>
        <v/>
      </c>
      <c r="O15" s="7">
        <f>IF($D15="","",IF(AND(N($B15)&gt;=IF($C$4="",0,$C$4),N($B15)&lt;=IF($E$4="",2958465,$E$4)),COUNTIFS($D$7:$D$206,$D15,$B$7:$B$206,"&gt;="&amp;IF($C$4="",0,$C$4),$B$7:$B$206,"&lt;="&amp;IF($E$4="",2958465,$E$4)),""))</f>
        <v/>
      </c>
      <c r="P15" s="7">
        <f>IF($D15="","",IF(AND(N($B15)&gt;=IF($C$4="",0,$C$4),N($B15)&lt;=IF($E$4="",2958465,$E$4)),COUNTIFS($D$7:$D$206,$D15,$C$7:$C$206,$C15,$B$7:$B$206,"&gt;="&amp;IF($C$4="",0,$C$4),$B$7:$B$206,"&lt;="&amp;IF($E$4="",2958465,$E$4)),""))</f>
        <v/>
      </c>
      <c r="Q15" s="17" t="n"/>
    </row>
    <row r="16">
      <c r="A16" s="8" t="n"/>
      <c r="B16" s="22" t="n"/>
      <c r="C16" s="8" t="n"/>
      <c r="D16" s="8" t="n"/>
      <c r="E16" s="16" t="n"/>
      <c r="F16" s="16" t="n"/>
      <c r="G16" s="8" t="n"/>
      <c r="H16" s="8" t="n"/>
      <c r="I16" s="22" t="n"/>
      <c r="J16" s="22" t="n"/>
      <c r="K16" s="16" t="n"/>
      <c r="L16" s="7">
        <f>IF(AND($B16="",$E16=""),"",IF($J16&lt;&gt;"","完了",IF($G16="その場で直した","完了",IF($G16="安全の担当へ渡した","渡し済み",IF($G16&lt;&gt;"記録に回す","扱いを選ぶ",IF(NOT(ISNUMBER($I16)),"期限なし",IF($I16&lt;TODAY(),"期限超過","対応中")))))))</f>
        <v/>
      </c>
      <c r="M16" s="25">
        <f>IF(OR($L16="対応中",$L16="期限超過"),$I16-TODAY(),"")</f>
        <v/>
      </c>
      <c r="N16" s="26">
        <f>IF(AND(ISNUMBER($B16),ISNUMBER($J16)),$J16-$B16,"")</f>
        <v/>
      </c>
      <c r="O16" s="7">
        <f>IF($D16="","",IF(AND(N($B16)&gt;=IF($C$4="",0,$C$4),N($B16)&lt;=IF($E$4="",2958465,$E$4)),COUNTIFS($D$7:$D$206,$D16,$B$7:$B$206,"&gt;="&amp;IF($C$4="",0,$C$4),$B$7:$B$206,"&lt;="&amp;IF($E$4="",2958465,$E$4)),""))</f>
        <v/>
      </c>
      <c r="P16" s="7">
        <f>IF($D16="","",IF(AND(N($B16)&gt;=IF($C$4="",0,$C$4),N($B16)&lt;=IF($E$4="",2958465,$E$4)),COUNTIFS($D$7:$D$206,$D16,$C$7:$C$206,$C16,$B$7:$B$206,"&gt;="&amp;IF($C$4="",0,$C$4),$B$7:$B$206,"&lt;="&amp;IF($E$4="",2958465,$E$4)),""))</f>
        <v/>
      </c>
      <c r="Q16" s="17" t="n"/>
    </row>
    <row r="17">
      <c r="A17" s="8" t="n"/>
      <c r="B17" s="22" t="n"/>
      <c r="C17" s="8" t="n"/>
      <c r="D17" s="8" t="n"/>
      <c r="E17" s="16" t="n"/>
      <c r="F17" s="16" t="n"/>
      <c r="G17" s="8" t="n"/>
      <c r="H17" s="8" t="n"/>
      <c r="I17" s="22" t="n"/>
      <c r="J17" s="22" t="n"/>
      <c r="K17" s="16" t="n"/>
      <c r="L17" s="7">
        <f>IF(AND($B17="",$E17=""),"",IF($J17&lt;&gt;"","完了",IF($G17="その場で直した","完了",IF($G17="安全の担当へ渡した","渡し済み",IF($G17&lt;&gt;"記録に回す","扱いを選ぶ",IF(NOT(ISNUMBER($I17)),"期限なし",IF($I17&lt;TODAY(),"期限超過","対応中")))))))</f>
        <v/>
      </c>
      <c r="M17" s="25">
        <f>IF(OR($L17="対応中",$L17="期限超過"),$I17-TODAY(),"")</f>
        <v/>
      </c>
      <c r="N17" s="26">
        <f>IF(AND(ISNUMBER($B17),ISNUMBER($J17)),$J17-$B17,"")</f>
        <v/>
      </c>
      <c r="O17" s="7">
        <f>IF($D17="","",IF(AND(N($B17)&gt;=IF($C$4="",0,$C$4),N($B17)&lt;=IF($E$4="",2958465,$E$4)),COUNTIFS($D$7:$D$206,$D17,$B$7:$B$206,"&gt;="&amp;IF($C$4="",0,$C$4),$B$7:$B$206,"&lt;="&amp;IF($E$4="",2958465,$E$4)),""))</f>
        <v/>
      </c>
      <c r="P17" s="7">
        <f>IF($D17="","",IF(AND(N($B17)&gt;=IF($C$4="",0,$C$4),N($B17)&lt;=IF($E$4="",2958465,$E$4)),COUNTIFS($D$7:$D$206,$D17,$C$7:$C$206,$C17,$B$7:$B$206,"&gt;="&amp;IF($C$4="",0,$C$4),$B$7:$B$206,"&lt;="&amp;IF($E$4="",2958465,$E$4)),""))</f>
        <v/>
      </c>
      <c r="Q17" s="17" t="n"/>
    </row>
    <row r="18">
      <c r="A18" s="8" t="n"/>
      <c r="B18" s="22" t="n"/>
      <c r="C18" s="8" t="n"/>
      <c r="D18" s="8" t="n"/>
      <c r="E18" s="16" t="n"/>
      <c r="F18" s="16" t="n"/>
      <c r="G18" s="8" t="n"/>
      <c r="H18" s="8" t="n"/>
      <c r="I18" s="22" t="n"/>
      <c r="J18" s="22" t="n"/>
      <c r="K18" s="16" t="n"/>
      <c r="L18" s="7">
        <f>IF(AND($B18="",$E18=""),"",IF($J18&lt;&gt;"","完了",IF($G18="その場で直した","完了",IF($G18="安全の担当へ渡した","渡し済み",IF($G18&lt;&gt;"記録に回す","扱いを選ぶ",IF(NOT(ISNUMBER($I18)),"期限なし",IF($I18&lt;TODAY(),"期限超過","対応中")))))))</f>
        <v/>
      </c>
      <c r="M18" s="25">
        <f>IF(OR($L18="対応中",$L18="期限超過"),$I18-TODAY(),"")</f>
        <v/>
      </c>
      <c r="N18" s="26">
        <f>IF(AND(ISNUMBER($B18),ISNUMBER($J18)),$J18-$B18,"")</f>
        <v/>
      </c>
      <c r="O18" s="7">
        <f>IF($D18="","",IF(AND(N($B18)&gt;=IF($C$4="",0,$C$4),N($B18)&lt;=IF($E$4="",2958465,$E$4)),COUNTIFS($D$7:$D$206,$D18,$B$7:$B$206,"&gt;="&amp;IF($C$4="",0,$C$4),$B$7:$B$206,"&lt;="&amp;IF($E$4="",2958465,$E$4)),""))</f>
        <v/>
      </c>
      <c r="P18" s="7">
        <f>IF($D18="","",IF(AND(N($B18)&gt;=IF($C$4="",0,$C$4),N($B18)&lt;=IF($E$4="",2958465,$E$4)),COUNTIFS($D$7:$D$206,$D18,$C$7:$C$206,$C18,$B$7:$B$206,"&gt;="&amp;IF($C$4="",0,$C$4),$B$7:$B$206,"&lt;="&amp;IF($E$4="",2958465,$E$4)),""))</f>
        <v/>
      </c>
      <c r="Q18" s="17" t="n"/>
    </row>
    <row r="19">
      <c r="A19" s="8" t="n"/>
      <c r="B19" s="22" t="n"/>
      <c r="C19" s="8" t="n"/>
      <c r="D19" s="8" t="n"/>
      <c r="E19" s="16" t="n"/>
      <c r="F19" s="16" t="n"/>
      <c r="G19" s="8" t="n"/>
      <c r="H19" s="8" t="n"/>
      <c r="I19" s="22" t="n"/>
      <c r="J19" s="22" t="n"/>
      <c r="K19" s="16" t="n"/>
      <c r="L19" s="7">
        <f>IF(AND($B19="",$E19=""),"",IF($J19&lt;&gt;"","完了",IF($G19="その場で直した","完了",IF($G19="安全の担当へ渡した","渡し済み",IF($G19&lt;&gt;"記録に回す","扱いを選ぶ",IF(NOT(ISNUMBER($I19)),"期限なし",IF($I19&lt;TODAY(),"期限超過","対応中")))))))</f>
        <v/>
      </c>
      <c r="M19" s="25">
        <f>IF(OR($L19="対応中",$L19="期限超過"),$I19-TODAY(),"")</f>
        <v/>
      </c>
      <c r="N19" s="26">
        <f>IF(AND(ISNUMBER($B19),ISNUMBER($J19)),$J19-$B19,"")</f>
        <v/>
      </c>
      <c r="O19" s="7">
        <f>IF($D19="","",IF(AND(N($B19)&gt;=IF($C$4="",0,$C$4),N($B19)&lt;=IF($E$4="",2958465,$E$4)),COUNTIFS($D$7:$D$206,$D19,$B$7:$B$206,"&gt;="&amp;IF($C$4="",0,$C$4),$B$7:$B$206,"&lt;="&amp;IF($E$4="",2958465,$E$4)),""))</f>
        <v/>
      </c>
      <c r="P19" s="7">
        <f>IF($D19="","",IF(AND(N($B19)&gt;=IF($C$4="",0,$C$4),N($B19)&lt;=IF($E$4="",2958465,$E$4)),COUNTIFS($D$7:$D$206,$D19,$C$7:$C$206,$C19,$B$7:$B$206,"&gt;="&amp;IF($C$4="",0,$C$4),$B$7:$B$206,"&lt;="&amp;IF($E$4="",2958465,$E$4)),""))</f>
        <v/>
      </c>
      <c r="Q19" s="17" t="n"/>
    </row>
    <row r="20">
      <c r="A20" s="8" t="n"/>
      <c r="B20" s="22" t="n"/>
      <c r="C20" s="8" t="n"/>
      <c r="D20" s="8" t="n"/>
      <c r="E20" s="16" t="n"/>
      <c r="F20" s="16" t="n"/>
      <c r="G20" s="8" t="n"/>
      <c r="H20" s="8" t="n"/>
      <c r="I20" s="22" t="n"/>
      <c r="J20" s="22" t="n"/>
      <c r="K20" s="16" t="n"/>
      <c r="L20" s="7">
        <f>IF(AND($B20="",$E20=""),"",IF($J20&lt;&gt;"","完了",IF($G20="その場で直した","完了",IF($G20="安全の担当へ渡した","渡し済み",IF($G20&lt;&gt;"記録に回す","扱いを選ぶ",IF(NOT(ISNUMBER($I20)),"期限なし",IF($I20&lt;TODAY(),"期限超過","対応中")))))))</f>
        <v/>
      </c>
      <c r="M20" s="25">
        <f>IF(OR($L20="対応中",$L20="期限超過"),$I20-TODAY(),"")</f>
        <v/>
      </c>
      <c r="N20" s="26">
        <f>IF(AND(ISNUMBER($B20),ISNUMBER($J20)),$J20-$B20,"")</f>
        <v/>
      </c>
      <c r="O20" s="7">
        <f>IF($D20="","",IF(AND(N($B20)&gt;=IF($C$4="",0,$C$4),N($B20)&lt;=IF($E$4="",2958465,$E$4)),COUNTIFS($D$7:$D$206,$D20,$B$7:$B$206,"&gt;="&amp;IF($C$4="",0,$C$4),$B$7:$B$206,"&lt;="&amp;IF($E$4="",2958465,$E$4)),""))</f>
        <v/>
      </c>
      <c r="P20" s="7">
        <f>IF($D20="","",IF(AND(N($B20)&gt;=IF($C$4="",0,$C$4),N($B20)&lt;=IF($E$4="",2958465,$E$4)),COUNTIFS($D$7:$D$206,$D20,$C$7:$C$206,$C20,$B$7:$B$206,"&gt;="&amp;IF($C$4="",0,$C$4),$B$7:$B$206,"&lt;="&amp;IF($E$4="",2958465,$E$4)),""))</f>
        <v/>
      </c>
      <c r="Q20" s="17" t="n"/>
    </row>
    <row r="21">
      <c r="A21" s="8" t="n"/>
      <c r="B21" s="22" t="n"/>
      <c r="C21" s="8" t="n"/>
      <c r="D21" s="8" t="n"/>
      <c r="E21" s="16" t="n"/>
      <c r="F21" s="16" t="n"/>
      <c r="G21" s="8" t="n"/>
      <c r="H21" s="8" t="n"/>
      <c r="I21" s="22" t="n"/>
      <c r="J21" s="22" t="n"/>
      <c r="K21" s="16" t="n"/>
      <c r="L21" s="7">
        <f>IF(AND($B21="",$E21=""),"",IF($J21&lt;&gt;"","完了",IF($G21="その場で直した","完了",IF($G21="安全の担当へ渡した","渡し済み",IF($G21&lt;&gt;"記録に回す","扱いを選ぶ",IF(NOT(ISNUMBER($I21)),"期限なし",IF($I21&lt;TODAY(),"期限超過","対応中")))))))</f>
        <v/>
      </c>
      <c r="M21" s="25">
        <f>IF(OR($L21="対応中",$L21="期限超過"),$I21-TODAY(),"")</f>
        <v/>
      </c>
      <c r="N21" s="26">
        <f>IF(AND(ISNUMBER($B21),ISNUMBER($J21)),$J21-$B21,"")</f>
        <v/>
      </c>
      <c r="O21" s="7">
        <f>IF($D21="","",IF(AND(N($B21)&gt;=IF($C$4="",0,$C$4),N($B21)&lt;=IF($E$4="",2958465,$E$4)),COUNTIFS($D$7:$D$206,$D21,$B$7:$B$206,"&gt;="&amp;IF($C$4="",0,$C$4),$B$7:$B$206,"&lt;="&amp;IF($E$4="",2958465,$E$4)),""))</f>
        <v/>
      </c>
      <c r="P21" s="7">
        <f>IF($D21="","",IF(AND(N($B21)&gt;=IF($C$4="",0,$C$4),N($B21)&lt;=IF($E$4="",2958465,$E$4)),COUNTIFS($D$7:$D$206,$D21,$C$7:$C$206,$C21,$B$7:$B$206,"&gt;="&amp;IF($C$4="",0,$C$4),$B$7:$B$206,"&lt;="&amp;IF($E$4="",2958465,$E$4)),""))</f>
        <v/>
      </c>
      <c r="Q21" s="17" t="n"/>
    </row>
    <row r="22">
      <c r="A22" s="8" t="n"/>
      <c r="B22" s="22" t="n"/>
      <c r="C22" s="8" t="n"/>
      <c r="D22" s="8" t="n"/>
      <c r="E22" s="16" t="n"/>
      <c r="F22" s="16" t="n"/>
      <c r="G22" s="8" t="n"/>
      <c r="H22" s="8" t="n"/>
      <c r="I22" s="22" t="n"/>
      <c r="J22" s="22" t="n"/>
      <c r="K22" s="16" t="n"/>
      <c r="L22" s="7">
        <f>IF(AND($B22="",$E22=""),"",IF($J22&lt;&gt;"","完了",IF($G22="その場で直した","完了",IF($G22="安全の担当へ渡した","渡し済み",IF($G22&lt;&gt;"記録に回す","扱いを選ぶ",IF(NOT(ISNUMBER($I22)),"期限なし",IF($I22&lt;TODAY(),"期限超過","対応中")))))))</f>
        <v/>
      </c>
      <c r="M22" s="25">
        <f>IF(OR($L22="対応中",$L22="期限超過"),$I22-TODAY(),"")</f>
        <v/>
      </c>
      <c r="N22" s="26">
        <f>IF(AND(ISNUMBER($B22),ISNUMBER($J22)),$J22-$B22,"")</f>
        <v/>
      </c>
      <c r="O22" s="7">
        <f>IF($D22="","",IF(AND(N($B22)&gt;=IF($C$4="",0,$C$4),N($B22)&lt;=IF($E$4="",2958465,$E$4)),COUNTIFS($D$7:$D$206,$D22,$B$7:$B$206,"&gt;="&amp;IF($C$4="",0,$C$4),$B$7:$B$206,"&lt;="&amp;IF($E$4="",2958465,$E$4)),""))</f>
        <v/>
      </c>
      <c r="P22" s="7">
        <f>IF($D22="","",IF(AND(N($B22)&gt;=IF($C$4="",0,$C$4),N($B22)&lt;=IF($E$4="",2958465,$E$4)),COUNTIFS($D$7:$D$206,$D22,$C$7:$C$206,$C22,$B$7:$B$206,"&gt;="&amp;IF($C$4="",0,$C$4),$B$7:$B$206,"&lt;="&amp;IF($E$4="",2958465,$E$4)),""))</f>
        <v/>
      </c>
      <c r="Q22" s="17" t="n"/>
    </row>
    <row r="23">
      <c r="A23" s="8" t="n"/>
      <c r="B23" s="22" t="n"/>
      <c r="C23" s="8" t="n"/>
      <c r="D23" s="8" t="n"/>
      <c r="E23" s="16" t="n"/>
      <c r="F23" s="16" t="n"/>
      <c r="G23" s="8" t="n"/>
      <c r="H23" s="8" t="n"/>
      <c r="I23" s="22" t="n"/>
      <c r="J23" s="22" t="n"/>
      <c r="K23" s="16" t="n"/>
      <c r="L23" s="7">
        <f>IF(AND($B23="",$E23=""),"",IF($J23&lt;&gt;"","完了",IF($G23="その場で直した","完了",IF($G23="安全の担当へ渡した","渡し済み",IF($G23&lt;&gt;"記録に回す","扱いを選ぶ",IF(NOT(ISNUMBER($I23)),"期限なし",IF($I23&lt;TODAY(),"期限超過","対応中")))))))</f>
        <v/>
      </c>
      <c r="M23" s="25">
        <f>IF(OR($L23="対応中",$L23="期限超過"),$I23-TODAY(),"")</f>
        <v/>
      </c>
      <c r="N23" s="26">
        <f>IF(AND(ISNUMBER($B23),ISNUMBER($J23)),$J23-$B23,"")</f>
        <v/>
      </c>
      <c r="O23" s="7">
        <f>IF($D23="","",IF(AND(N($B23)&gt;=IF($C$4="",0,$C$4),N($B23)&lt;=IF($E$4="",2958465,$E$4)),COUNTIFS($D$7:$D$206,$D23,$B$7:$B$206,"&gt;="&amp;IF($C$4="",0,$C$4),$B$7:$B$206,"&lt;="&amp;IF($E$4="",2958465,$E$4)),""))</f>
        <v/>
      </c>
      <c r="P23" s="7">
        <f>IF($D23="","",IF(AND(N($B23)&gt;=IF($C$4="",0,$C$4),N($B23)&lt;=IF($E$4="",2958465,$E$4)),COUNTIFS($D$7:$D$206,$D23,$C$7:$C$206,$C23,$B$7:$B$206,"&gt;="&amp;IF($C$4="",0,$C$4),$B$7:$B$206,"&lt;="&amp;IF($E$4="",2958465,$E$4)),""))</f>
        <v/>
      </c>
      <c r="Q23" s="17" t="n"/>
    </row>
    <row r="24">
      <c r="A24" s="8" t="n"/>
      <c r="B24" s="22" t="n"/>
      <c r="C24" s="8" t="n"/>
      <c r="D24" s="8" t="n"/>
      <c r="E24" s="16" t="n"/>
      <c r="F24" s="16" t="n"/>
      <c r="G24" s="8" t="n"/>
      <c r="H24" s="8" t="n"/>
      <c r="I24" s="22" t="n"/>
      <c r="J24" s="22" t="n"/>
      <c r="K24" s="16" t="n"/>
      <c r="L24" s="7">
        <f>IF(AND($B24="",$E24=""),"",IF($J24&lt;&gt;"","完了",IF($G24="その場で直した","完了",IF($G24="安全の担当へ渡した","渡し済み",IF($G24&lt;&gt;"記録に回す","扱いを選ぶ",IF(NOT(ISNUMBER($I24)),"期限なし",IF($I24&lt;TODAY(),"期限超過","対応中")))))))</f>
        <v/>
      </c>
      <c r="M24" s="25">
        <f>IF(OR($L24="対応中",$L24="期限超過"),$I24-TODAY(),"")</f>
        <v/>
      </c>
      <c r="N24" s="26">
        <f>IF(AND(ISNUMBER($B24),ISNUMBER($J24)),$J24-$B24,"")</f>
        <v/>
      </c>
      <c r="O24" s="7">
        <f>IF($D24="","",IF(AND(N($B24)&gt;=IF($C$4="",0,$C$4),N($B24)&lt;=IF($E$4="",2958465,$E$4)),COUNTIFS($D$7:$D$206,$D24,$B$7:$B$206,"&gt;="&amp;IF($C$4="",0,$C$4),$B$7:$B$206,"&lt;="&amp;IF($E$4="",2958465,$E$4)),""))</f>
        <v/>
      </c>
      <c r="P24" s="7">
        <f>IF($D24="","",IF(AND(N($B24)&gt;=IF($C$4="",0,$C$4),N($B24)&lt;=IF($E$4="",2958465,$E$4)),COUNTIFS($D$7:$D$206,$D24,$C$7:$C$206,$C24,$B$7:$B$206,"&gt;="&amp;IF($C$4="",0,$C$4),$B$7:$B$206,"&lt;="&amp;IF($E$4="",2958465,$E$4)),""))</f>
        <v/>
      </c>
      <c r="Q24" s="17" t="n"/>
    </row>
    <row r="25">
      <c r="A25" s="8" t="n"/>
      <c r="B25" s="22" t="n"/>
      <c r="C25" s="8" t="n"/>
      <c r="D25" s="8" t="n"/>
      <c r="E25" s="16" t="n"/>
      <c r="F25" s="16" t="n"/>
      <c r="G25" s="8" t="n"/>
      <c r="H25" s="8" t="n"/>
      <c r="I25" s="22" t="n"/>
      <c r="J25" s="22" t="n"/>
      <c r="K25" s="16" t="n"/>
      <c r="L25" s="7">
        <f>IF(AND($B25="",$E25=""),"",IF($J25&lt;&gt;"","完了",IF($G25="その場で直した","完了",IF($G25="安全の担当へ渡した","渡し済み",IF($G25&lt;&gt;"記録に回す","扱いを選ぶ",IF(NOT(ISNUMBER($I25)),"期限なし",IF($I25&lt;TODAY(),"期限超過","対応中")))))))</f>
        <v/>
      </c>
      <c r="M25" s="25">
        <f>IF(OR($L25="対応中",$L25="期限超過"),$I25-TODAY(),"")</f>
        <v/>
      </c>
      <c r="N25" s="26">
        <f>IF(AND(ISNUMBER($B25),ISNUMBER($J25)),$J25-$B25,"")</f>
        <v/>
      </c>
      <c r="O25" s="7">
        <f>IF($D25="","",IF(AND(N($B25)&gt;=IF($C$4="",0,$C$4),N($B25)&lt;=IF($E$4="",2958465,$E$4)),COUNTIFS($D$7:$D$206,$D25,$B$7:$B$206,"&gt;="&amp;IF($C$4="",0,$C$4),$B$7:$B$206,"&lt;="&amp;IF($E$4="",2958465,$E$4)),""))</f>
        <v/>
      </c>
      <c r="P25" s="7">
        <f>IF($D25="","",IF(AND(N($B25)&gt;=IF($C$4="",0,$C$4),N($B25)&lt;=IF($E$4="",2958465,$E$4)),COUNTIFS($D$7:$D$206,$D25,$C$7:$C$206,$C25,$B$7:$B$206,"&gt;="&amp;IF($C$4="",0,$C$4),$B$7:$B$206,"&lt;="&amp;IF($E$4="",2958465,$E$4)),""))</f>
        <v/>
      </c>
      <c r="Q25" s="17" t="n"/>
    </row>
    <row r="26">
      <c r="A26" s="8" t="n"/>
      <c r="B26" s="22" t="n"/>
      <c r="C26" s="8" t="n"/>
      <c r="D26" s="8" t="n"/>
      <c r="E26" s="16" t="n"/>
      <c r="F26" s="16" t="n"/>
      <c r="G26" s="8" t="n"/>
      <c r="H26" s="8" t="n"/>
      <c r="I26" s="22" t="n"/>
      <c r="J26" s="22" t="n"/>
      <c r="K26" s="16" t="n"/>
      <c r="L26" s="7">
        <f>IF(AND($B26="",$E26=""),"",IF($J26&lt;&gt;"","完了",IF($G26="その場で直した","完了",IF($G26="安全の担当へ渡した","渡し済み",IF($G26&lt;&gt;"記録に回す","扱いを選ぶ",IF(NOT(ISNUMBER($I26)),"期限なし",IF($I26&lt;TODAY(),"期限超過","対応中")))))))</f>
        <v/>
      </c>
      <c r="M26" s="25">
        <f>IF(OR($L26="対応中",$L26="期限超過"),$I26-TODAY(),"")</f>
        <v/>
      </c>
      <c r="N26" s="26">
        <f>IF(AND(ISNUMBER($B26),ISNUMBER($J26)),$J26-$B26,"")</f>
        <v/>
      </c>
      <c r="O26" s="7">
        <f>IF($D26="","",IF(AND(N($B26)&gt;=IF($C$4="",0,$C$4),N($B26)&lt;=IF($E$4="",2958465,$E$4)),COUNTIFS($D$7:$D$206,$D26,$B$7:$B$206,"&gt;="&amp;IF($C$4="",0,$C$4),$B$7:$B$206,"&lt;="&amp;IF($E$4="",2958465,$E$4)),""))</f>
        <v/>
      </c>
      <c r="P26" s="7">
        <f>IF($D26="","",IF(AND(N($B26)&gt;=IF($C$4="",0,$C$4),N($B26)&lt;=IF($E$4="",2958465,$E$4)),COUNTIFS($D$7:$D$206,$D26,$C$7:$C$206,$C26,$B$7:$B$206,"&gt;="&amp;IF($C$4="",0,$C$4),$B$7:$B$206,"&lt;="&amp;IF($E$4="",2958465,$E$4)),""))</f>
        <v/>
      </c>
      <c r="Q26" s="17" t="n"/>
    </row>
    <row r="27">
      <c r="A27" s="8" t="n"/>
      <c r="B27" s="22" t="n"/>
      <c r="C27" s="8" t="n"/>
      <c r="D27" s="8" t="n"/>
      <c r="E27" s="16" t="n"/>
      <c r="F27" s="16" t="n"/>
      <c r="G27" s="8" t="n"/>
      <c r="H27" s="8" t="n"/>
      <c r="I27" s="22" t="n"/>
      <c r="J27" s="22" t="n"/>
      <c r="K27" s="16" t="n"/>
      <c r="L27" s="7">
        <f>IF(AND($B27="",$E27=""),"",IF($J27&lt;&gt;"","完了",IF($G27="その場で直した","完了",IF($G27="安全の担当へ渡した","渡し済み",IF($G27&lt;&gt;"記録に回す","扱いを選ぶ",IF(NOT(ISNUMBER($I27)),"期限なし",IF($I27&lt;TODAY(),"期限超過","対応中")))))))</f>
        <v/>
      </c>
      <c r="M27" s="25">
        <f>IF(OR($L27="対応中",$L27="期限超過"),$I27-TODAY(),"")</f>
        <v/>
      </c>
      <c r="N27" s="26">
        <f>IF(AND(ISNUMBER($B27),ISNUMBER($J27)),$J27-$B27,"")</f>
        <v/>
      </c>
      <c r="O27" s="7">
        <f>IF($D27="","",IF(AND(N($B27)&gt;=IF($C$4="",0,$C$4),N($B27)&lt;=IF($E$4="",2958465,$E$4)),COUNTIFS($D$7:$D$206,$D27,$B$7:$B$206,"&gt;="&amp;IF($C$4="",0,$C$4),$B$7:$B$206,"&lt;="&amp;IF($E$4="",2958465,$E$4)),""))</f>
        <v/>
      </c>
      <c r="P27" s="7">
        <f>IF($D27="","",IF(AND(N($B27)&gt;=IF($C$4="",0,$C$4),N($B27)&lt;=IF($E$4="",2958465,$E$4)),COUNTIFS($D$7:$D$206,$D27,$C$7:$C$206,$C27,$B$7:$B$206,"&gt;="&amp;IF($C$4="",0,$C$4),$B$7:$B$206,"&lt;="&amp;IF($E$4="",2958465,$E$4)),""))</f>
        <v/>
      </c>
      <c r="Q27" s="17" t="n"/>
    </row>
    <row r="28">
      <c r="A28" s="8" t="n"/>
      <c r="B28" s="22" t="n"/>
      <c r="C28" s="8" t="n"/>
      <c r="D28" s="8" t="n"/>
      <c r="E28" s="16" t="n"/>
      <c r="F28" s="16" t="n"/>
      <c r="G28" s="8" t="n"/>
      <c r="H28" s="8" t="n"/>
      <c r="I28" s="22" t="n"/>
      <c r="J28" s="22" t="n"/>
      <c r="K28" s="16" t="n"/>
      <c r="L28" s="7">
        <f>IF(AND($B28="",$E28=""),"",IF($J28&lt;&gt;"","完了",IF($G28="その場で直した","完了",IF($G28="安全の担当へ渡した","渡し済み",IF($G28&lt;&gt;"記録に回す","扱いを選ぶ",IF(NOT(ISNUMBER($I28)),"期限なし",IF($I28&lt;TODAY(),"期限超過","対応中")))))))</f>
        <v/>
      </c>
      <c r="M28" s="25">
        <f>IF(OR($L28="対応中",$L28="期限超過"),$I28-TODAY(),"")</f>
        <v/>
      </c>
      <c r="N28" s="26">
        <f>IF(AND(ISNUMBER($B28),ISNUMBER($J28)),$J28-$B28,"")</f>
        <v/>
      </c>
      <c r="O28" s="7">
        <f>IF($D28="","",IF(AND(N($B28)&gt;=IF($C$4="",0,$C$4),N($B28)&lt;=IF($E$4="",2958465,$E$4)),COUNTIFS($D$7:$D$206,$D28,$B$7:$B$206,"&gt;="&amp;IF($C$4="",0,$C$4),$B$7:$B$206,"&lt;="&amp;IF($E$4="",2958465,$E$4)),""))</f>
        <v/>
      </c>
      <c r="P28" s="7">
        <f>IF($D28="","",IF(AND(N($B28)&gt;=IF($C$4="",0,$C$4),N($B28)&lt;=IF($E$4="",2958465,$E$4)),COUNTIFS($D$7:$D$206,$D28,$C$7:$C$206,$C28,$B$7:$B$206,"&gt;="&amp;IF($C$4="",0,$C$4),$B$7:$B$206,"&lt;="&amp;IF($E$4="",2958465,$E$4)),""))</f>
        <v/>
      </c>
      <c r="Q28" s="17" t="n"/>
    </row>
    <row r="29">
      <c r="A29" s="8" t="n"/>
      <c r="B29" s="22" t="n"/>
      <c r="C29" s="8" t="n"/>
      <c r="D29" s="8" t="n"/>
      <c r="E29" s="16" t="n"/>
      <c r="F29" s="16" t="n"/>
      <c r="G29" s="8" t="n"/>
      <c r="H29" s="8" t="n"/>
      <c r="I29" s="22" t="n"/>
      <c r="J29" s="22" t="n"/>
      <c r="K29" s="16" t="n"/>
      <c r="L29" s="7">
        <f>IF(AND($B29="",$E29=""),"",IF($J29&lt;&gt;"","完了",IF($G29="その場で直した","完了",IF($G29="安全の担当へ渡した","渡し済み",IF($G29&lt;&gt;"記録に回す","扱いを選ぶ",IF(NOT(ISNUMBER($I29)),"期限なし",IF($I29&lt;TODAY(),"期限超過","対応中")))))))</f>
        <v/>
      </c>
      <c r="M29" s="25">
        <f>IF(OR($L29="対応中",$L29="期限超過"),$I29-TODAY(),"")</f>
        <v/>
      </c>
      <c r="N29" s="26">
        <f>IF(AND(ISNUMBER($B29),ISNUMBER($J29)),$J29-$B29,"")</f>
        <v/>
      </c>
      <c r="O29" s="7">
        <f>IF($D29="","",IF(AND(N($B29)&gt;=IF($C$4="",0,$C$4),N($B29)&lt;=IF($E$4="",2958465,$E$4)),COUNTIFS($D$7:$D$206,$D29,$B$7:$B$206,"&gt;="&amp;IF($C$4="",0,$C$4),$B$7:$B$206,"&lt;="&amp;IF($E$4="",2958465,$E$4)),""))</f>
        <v/>
      </c>
      <c r="P29" s="7">
        <f>IF($D29="","",IF(AND(N($B29)&gt;=IF($C$4="",0,$C$4),N($B29)&lt;=IF($E$4="",2958465,$E$4)),COUNTIFS($D$7:$D$206,$D29,$C$7:$C$206,$C29,$B$7:$B$206,"&gt;="&amp;IF($C$4="",0,$C$4),$B$7:$B$206,"&lt;="&amp;IF($E$4="",2958465,$E$4)),""))</f>
        <v/>
      </c>
      <c r="Q29" s="17" t="n"/>
    </row>
    <row r="30">
      <c r="A30" s="8" t="n"/>
      <c r="B30" s="22" t="n"/>
      <c r="C30" s="8" t="n"/>
      <c r="D30" s="8" t="n"/>
      <c r="E30" s="16" t="n"/>
      <c r="F30" s="16" t="n"/>
      <c r="G30" s="8" t="n"/>
      <c r="H30" s="8" t="n"/>
      <c r="I30" s="22" t="n"/>
      <c r="J30" s="22" t="n"/>
      <c r="K30" s="16" t="n"/>
      <c r="L30" s="7">
        <f>IF(AND($B30="",$E30=""),"",IF($J30&lt;&gt;"","完了",IF($G30="その場で直した","完了",IF($G30="安全の担当へ渡した","渡し済み",IF($G30&lt;&gt;"記録に回す","扱いを選ぶ",IF(NOT(ISNUMBER($I30)),"期限なし",IF($I30&lt;TODAY(),"期限超過","対応中")))))))</f>
        <v/>
      </c>
      <c r="M30" s="25">
        <f>IF(OR($L30="対応中",$L30="期限超過"),$I30-TODAY(),"")</f>
        <v/>
      </c>
      <c r="N30" s="26">
        <f>IF(AND(ISNUMBER($B30),ISNUMBER($J30)),$J30-$B30,"")</f>
        <v/>
      </c>
      <c r="O30" s="7">
        <f>IF($D30="","",IF(AND(N($B30)&gt;=IF($C$4="",0,$C$4),N($B30)&lt;=IF($E$4="",2958465,$E$4)),COUNTIFS($D$7:$D$206,$D30,$B$7:$B$206,"&gt;="&amp;IF($C$4="",0,$C$4),$B$7:$B$206,"&lt;="&amp;IF($E$4="",2958465,$E$4)),""))</f>
        <v/>
      </c>
      <c r="P30" s="7">
        <f>IF($D30="","",IF(AND(N($B30)&gt;=IF($C$4="",0,$C$4),N($B30)&lt;=IF($E$4="",2958465,$E$4)),COUNTIFS($D$7:$D$206,$D30,$C$7:$C$206,$C30,$B$7:$B$206,"&gt;="&amp;IF($C$4="",0,$C$4),$B$7:$B$206,"&lt;="&amp;IF($E$4="",2958465,$E$4)),""))</f>
        <v/>
      </c>
      <c r="Q30" s="17" t="n"/>
    </row>
    <row r="31">
      <c r="A31" s="8" t="n"/>
      <c r="B31" s="22" t="n"/>
      <c r="C31" s="8" t="n"/>
      <c r="D31" s="8" t="n"/>
      <c r="E31" s="16" t="n"/>
      <c r="F31" s="16" t="n"/>
      <c r="G31" s="8" t="n"/>
      <c r="H31" s="8" t="n"/>
      <c r="I31" s="22" t="n"/>
      <c r="J31" s="22" t="n"/>
      <c r="K31" s="16" t="n"/>
      <c r="L31" s="7">
        <f>IF(AND($B31="",$E31=""),"",IF($J31&lt;&gt;"","完了",IF($G31="その場で直した","完了",IF($G31="安全の担当へ渡した","渡し済み",IF($G31&lt;&gt;"記録に回す","扱いを選ぶ",IF(NOT(ISNUMBER($I31)),"期限なし",IF($I31&lt;TODAY(),"期限超過","対応中")))))))</f>
        <v/>
      </c>
      <c r="M31" s="25">
        <f>IF(OR($L31="対応中",$L31="期限超過"),$I31-TODAY(),"")</f>
        <v/>
      </c>
      <c r="N31" s="26">
        <f>IF(AND(ISNUMBER($B31),ISNUMBER($J31)),$J31-$B31,"")</f>
        <v/>
      </c>
      <c r="O31" s="7">
        <f>IF($D31="","",IF(AND(N($B31)&gt;=IF($C$4="",0,$C$4),N($B31)&lt;=IF($E$4="",2958465,$E$4)),COUNTIFS($D$7:$D$206,$D31,$B$7:$B$206,"&gt;="&amp;IF($C$4="",0,$C$4),$B$7:$B$206,"&lt;="&amp;IF($E$4="",2958465,$E$4)),""))</f>
        <v/>
      </c>
      <c r="P31" s="7">
        <f>IF($D31="","",IF(AND(N($B31)&gt;=IF($C$4="",0,$C$4),N($B31)&lt;=IF($E$4="",2958465,$E$4)),COUNTIFS($D$7:$D$206,$D31,$C$7:$C$206,$C31,$B$7:$B$206,"&gt;="&amp;IF($C$4="",0,$C$4),$B$7:$B$206,"&lt;="&amp;IF($E$4="",2958465,$E$4)),""))</f>
        <v/>
      </c>
      <c r="Q31" s="17" t="n"/>
    </row>
    <row r="32">
      <c r="A32" s="8" t="n"/>
      <c r="B32" s="22" t="n"/>
      <c r="C32" s="8" t="n"/>
      <c r="D32" s="8" t="n"/>
      <c r="E32" s="16" t="n"/>
      <c r="F32" s="16" t="n"/>
      <c r="G32" s="8" t="n"/>
      <c r="H32" s="8" t="n"/>
      <c r="I32" s="22" t="n"/>
      <c r="J32" s="22" t="n"/>
      <c r="K32" s="16" t="n"/>
      <c r="L32" s="7">
        <f>IF(AND($B32="",$E32=""),"",IF($J32&lt;&gt;"","完了",IF($G32="その場で直した","完了",IF($G32="安全の担当へ渡した","渡し済み",IF($G32&lt;&gt;"記録に回す","扱いを選ぶ",IF(NOT(ISNUMBER($I32)),"期限なし",IF($I32&lt;TODAY(),"期限超過","対応中")))))))</f>
        <v/>
      </c>
      <c r="M32" s="25">
        <f>IF(OR($L32="対応中",$L32="期限超過"),$I32-TODAY(),"")</f>
        <v/>
      </c>
      <c r="N32" s="26">
        <f>IF(AND(ISNUMBER($B32),ISNUMBER($J32)),$J32-$B32,"")</f>
        <v/>
      </c>
      <c r="O32" s="7">
        <f>IF($D32="","",IF(AND(N($B32)&gt;=IF($C$4="",0,$C$4),N($B32)&lt;=IF($E$4="",2958465,$E$4)),COUNTIFS($D$7:$D$206,$D32,$B$7:$B$206,"&gt;="&amp;IF($C$4="",0,$C$4),$B$7:$B$206,"&lt;="&amp;IF($E$4="",2958465,$E$4)),""))</f>
        <v/>
      </c>
      <c r="P32" s="7">
        <f>IF($D32="","",IF(AND(N($B32)&gt;=IF($C$4="",0,$C$4),N($B32)&lt;=IF($E$4="",2958465,$E$4)),COUNTIFS($D$7:$D$206,$D32,$C$7:$C$206,$C32,$B$7:$B$206,"&gt;="&amp;IF($C$4="",0,$C$4),$B$7:$B$206,"&lt;="&amp;IF($E$4="",2958465,$E$4)),""))</f>
        <v/>
      </c>
      <c r="Q32" s="17" t="n"/>
    </row>
    <row r="33">
      <c r="A33" s="8" t="n"/>
      <c r="B33" s="22" t="n"/>
      <c r="C33" s="8" t="n"/>
      <c r="D33" s="8" t="n"/>
      <c r="E33" s="16" t="n"/>
      <c r="F33" s="16" t="n"/>
      <c r="G33" s="8" t="n"/>
      <c r="H33" s="8" t="n"/>
      <c r="I33" s="22" t="n"/>
      <c r="J33" s="22" t="n"/>
      <c r="K33" s="16" t="n"/>
      <c r="L33" s="7">
        <f>IF(AND($B33="",$E33=""),"",IF($J33&lt;&gt;"","完了",IF($G33="その場で直した","完了",IF($G33="安全の担当へ渡した","渡し済み",IF($G33&lt;&gt;"記録に回す","扱いを選ぶ",IF(NOT(ISNUMBER($I33)),"期限なし",IF($I33&lt;TODAY(),"期限超過","対応中")))))))</f>
        <v/>
      </c>
      <c r="M33" s="25">
        <f>IF(OR($L33="対応中",$L33="期限超過"),$I33-TODAY(),"")</f>
        <v/>
      </c>
      <c r="N33" s="26">
        <f>IF(AND(ISNUMBER($B33),ISNUMBER($J33)),$J33-$B33,"")</f>
        <v/>
      </c>
      <c r="O33" s="7">
        <f>IF($D33="","",IF(AND(N($B33)&gt;=IF($C$4="",0,$C$4),N($B33)&lt;=IF($E$4="",2958465,$E$4)),COUNTIFS($D$7:$D$206,$D33,$B$7:$B$206,"&gt;="&amp;IF($C$4="",0,$C$4),$B$7:$B$206,"&lt;="&amp;IF($E$4="",2958465,$E$4)),""))</f>
        <v/>
      </c>
      <c r="P33" s="7">
        <f>IF($D33="","",IF(AND(N($B33)&gt;=IF($C$4="",0,$C$4),N($B33)&lt;=IF($E$4="",2958465,$E$4)),COUNTIFS($D$7:$D$206,$D33,$C$7:$C$206,$C33,$B$7:$B$206,"&gt;="&amp;IF($C$4="",0,$C$4),$B$7:$B$206,"&lt;="&amp;IF($E$4="",2958465,$E$4)),""))</f>
        <v/>
      </c>
      <c r="Q33" s="17" t="n"/>
    </row>
    <row r="34">
      <c r="A34" s="8" t="n"/>
      <c r="B34" s="22" t="n"/>
      <c r="C34" s="8" t="n"/>
      <c r="D34" s="8" t="n"/>
      <c r="E34" s="16" t="n"/>
      <c r="F34" s="16" t="n"/>
      <c r="G34" s="8" t="n"/>
      <c r="H34" s="8" t="n"/>
      <c r="I34" s="22" t="n"/>
      <c r="J34" s="22" t="n"/>
      <c r="K34" s="16" t="n"/>
      <c r="L34" s="7">
        <f>IF(AND($B34="",$E34=""),"",IF($J34&lt;&gt;"","完了",IF($G34="その場で直した","完了",IF($G34="安全の担当へ渡した","渡し済み",IF($G34&lt;&gt;"記録に回す","扱いを選ぶ",IF(NOT(ISNUMBER($I34)),"期限なし",IF($I34&lt;TODAY(),"期限超過","対応中")))))))</f>
        <v/>
      </c>
      <c r="M34" s="25">
        <f>IF(OR($L34="対応中",$L34="期限超過"),$I34-TODAY(),"")</f>
        <v/>
      </c>
      <c r="N34" s="26">
        <f>IF(AND(ISNUMBER($B34),ISNUMBER($J34)),$J34-$B34,"")</f>
        <v/>
      </c>
      <c r="O34" s="7">
        <f>IF($D34="","",IF(AND(N($B34)&gt;=IF($C$4="",0,$C$4),N($B34)&lt;=IF($E$4="",2958465,$E$4)),COUNTIFS($D$7:$D$206,$D34,$B$7:$B$206,"&gt;="&amp;IF($C$4="",0,$C$4),$B$7:$B$206,"&lt;="&amp;IF($E$4="",2958465,$E$4)),""))</f>
        <v/>
      </c>
      <c r="P34" s="7">
        <f>IF($D34="","",IF(AND(N($B34)&gt;=IF($C$4="",0,$C$4),N($B34)&lt;=IF($E$4="",2958465,$E$4)),COUNTIFS($D$7:$D$206,$D34,$C$7:$C$206,$C34,$B$7:$B$206,"&gt;="&amp;IF($C$4="",0,$C$4),$B$7:$B$206,"&lt;="&amp;IF($E$4="",2958465,$E$4)),""))</f>
        <v/>
      </c>
      <c r="Q34" s="17" t="n"/>
    </row>
    <row r="35">
      <c r="A35" s="8" t="n"/>
      <c r="B35" s="22" t="n"/>
      <c r="C35" s="8" t="n"/>
      <c r="D35" s="8" t="n"/>
      <c r="E35" s="16" t="n"/>
      <c r="F35" s="16" t="n"/>
      <c r="G35" s="8" t="n"/>
      <c r="H35" s="8" t="n"/>
      <c r="I35" s="22" t="n"/>
      <c r="J35" s="22" t="n"/>
      <c r="K35" s="16" t="n"/>
      <c r="L35" s="7">
        <f>IF(AND($B35="",$E35=""),"",IF($J35&lt;&gt;"","完了",IF($G35="その場で直した","完了",IF($G35="安全の担当へ渡した","渡し済み",IF($G35&lt;&gt;"記録に回す","扱いを選ぶ",IF(NOT(ISNUMBER($I35)),"期限なし",IF($I35&lt;TODAY(),"期限超過","対応中")))))))</f>
        <v/>
      </c>
      <c r="M35" s="25">
        <f>IF(OR($L35="対応中",$L35="期限超過"),$I35-TODAY(),"")</f>
        <v/>
      </c>
      <c r="N35" s="26">
        <f>IF(AND(ISNUMBER($B35),ISNUMBER($J35)),$J35-$B35,"")</f>
        <v/>
      </c>
      <c r="O35" s="7">
        <f>IF($D35="","",IF(AND(N($B35)&gt;=IF($C$4="",0,$C$4),N($B35)&lt;=IF($E$4="",2958465,$E$4)),COUNTIFS($D$7:$D$206,$D35,$B$7:$B$206,"&gt;="&amp;IF($C$4="",0,$C$4),$B$7:$B$206,"&lt;="&amp;IF($E$4="",2958465,$E$4)),""))</f>
        <v/>
      </c>
      <c r="P35" s="7">
        <f>IF($D35="","",IF(AND(N($B35)&gt;=IF($C$4="",0,$C$4),N($B35)&lt;=IF($E$4="",2958465,$E$4)),COUNTIFS($D$7:$D$206,$D35,$C$7:$C$206,$C35,$B$7:$B$206,"&gt;="&amp;IF($C$4="",0,$C$4),$B$7:$B$206,"&lt;="&amp;IF($E$4="",2958465,$E$4)),""))</f>
        <v/>
      </c>
      <c r="Q35" s="17" t="n"/>
    </row>
    <row r="36">
      <c r="A36" s="8" t="n"/>
      <c r="B36" s="22" t="n"/>
      <c r="C36" s="8" t="n"/>
      <c r="D36" s="8" t="n"/>
      <c r="E36" s="16" t="n"/>
      <c r="F36" s="16" t="n"/>
      <c r="G36" s="8" t="n"/>
      <c r="H36" s="8" t="n"/>
      <c r="I36" s="22" t="n"/>
      <c r="J36" s="22" t="n"/>
      <c r="K36" s="16" t="n"/>
      <c r="L36" s="7">
        <f>IF(AND($B36="",$E36=""),"",IF($J36&lt;&gt;"","完了",IF($G36="その場で直した","完了",IF($G36="安全の担当へ渡した","渡し済み",IF($G36&lt;&gt;"記録に回す","扱いを選ぶ",IF(NOT(ISNUMBER($I36)),"期限なし",IF($I36&lt;TODAY(),"期限超過","対応中")))))))</f>
        <v/>
      </c>
      <c r="M36" s="25">
        <f>IF(OR($L36="対応中",$L36="期限超過"),$I36-TODAY(),"")</f>
        <v/>
      </c>
      <c r="N36" s="26">
        <f>IF(AND(ISNUMBER($B36),ISNUMBER($J36)),$J36-$B36,"")</f>
        <v/>
      </c>
      <c r="O36" s="7">
        <f>IF($D36="","",IF(AND(N($B36)&gt;=IF($C$4="",0,$C$4),N($B36)&lt;=IF($E$4="",2958465,$E$4)),COUNTIFS($D$7:$D$206,$D36,$B$7:$B$206,"&gt;="&amp;IF($C$4="",0,$C$4),$B$7:$B$206,"&lt;="&amp;IF($E$4="",2958465,$E$4)),""))</f>
        <v/>
      </c>
      <c r="P36" s="7">
        <f>IF($D36="","",IF(AND(N($B36)&gt;=IF($C$4="",0,$C$4),N($B36)&lt;=IF($E$4="",2958465,$E$4)),COUNTIFS($D$7:$D$206,$D36,$C$7:$C$206,$C36,$B$7:$B$206,"&gt;="&amp;IF($C$4="",0,$C$4),$B$7:$B$206,"&lt;="&amp;IF($E$4="",2958465,$E$4)),""))</f>
        <v/>
      </c>
      <c r="Q36" s="17" t="n"/>
    </row>
    <row r="37">
      <c r="A37" s="8" t="n"/>
      <c r="B37" s="22" t="n"/>
      <c r="C37" s="8" t="n"/>
      <c r="D37" s="8" t="n"/>
      <c r="E37" s="16" t="n"/>
      <c r="F37" s="16" t="n"/>
      <c r="G37" s="8" t="n"/>
      <c r="H37" s="8" t="n"/>
      <c r="I37" s="22" t="n"/>
      <c r="J37" s="22" t="n"/>
      <c r="K37" s="16" t="n"/>
      <c r="L37" s="7">
        <f>IF(AND($B37="",$E37=""),"",IF($J37&lt;&gt;"","完了",IF($G37="その場で直した","完了",IF($G37="安全の担当へ渡した","渡し済み",IF($G37&lt;&gt;"記録に回す","扱いを選ぶ",IF(NOT(ISNUMBER($I37)),"期限なし",IF($I37&lt;TODAY(),"期限超過","対応中")))))))</f>
        <v/>
      </c>
      <c r="M37" s="25">
        <f>IF(OR($L37="対応中",$L37="期限超過"),$I37-TODAY(),"")</f>
        <v/>
      </c>
      <c r="N37" s="26">
        <f>IF(AND(ISNUMBER($B37),ISNUMBER($J37)),$J37-$B37,"")</f>
        <v/>
      </c>
      <c r="O37" s="7">
        <f>IF($D37="","",IF(AND(N($B37)&gt;=IF($C$4="",0,$C$4),N($B37)&lt;=IF($E$4="",2958465,$E$4)),COUNTIFS($D$7:$D$206,$D37,$B$7:$B$206,"&gt;="&amp;IF($C$4="",0,$C$4),$B$7:$B$206,"&lt;="&amp;IF($E$4="",2958465,$E$4)),""))</f>
        <v/>
      </c>
      <c r="P37" s="7">
        <f>IF($D37="","",IF(AND(N($B37)&gt;=IF($C$4="",0,$C$4),N($B37)&lt;=IF($E$4="",2958465,$E$4)),COUNTIFS($D$7:$D$206,$D37,$C$7:$C$206,$C37,$B$7:$B$206,"&gt;="&amp;IF($C$4="",0,$C$4),$B$7:$B$206,"&lt;="&amp;IF($E$4="",2958465,$E$4)),""))</f>
        <v/>
      </c>
      <c r="Q37" s="17" t="n"/>
    </row>
    <row r="38">
      <c r="A38" s="8" t="n"/>
      <c r="B38" s="22" t="n"/>
      <c r="C38" s="8" t="n"/>
      <c r="D38" s="8" t="n"/>
      <c r="E38" s="16" t="n"/>
      <c r="F38" s="16" t="n"/>
      <c r="G38" s="8" t="n"/>
      <c r="H38" s="8" t="n"/>
      <c r="I38" s="22" t="n"/>
      <c r="J38" s="22" t="n"/>
      <c r="K38" s="16" t="n"/>
      <c r="L38" s="7">
        <f>IF(AND($B38="",$E38=""),"",IF($J38&lt;&gt;"","完了",IF($G38="その場で直した","完了",IF($G38="安全の担当へ渡した","渡し済み",IF($G38&lt;&gt;"記録に回す","扱いを選ぶ",IF(NOT(ISNUMBER($I38)),"期限なし",IF($I38&lt;TODAY(),"期限超過","対応中")))))))</f>
        <v/>
      </c>
      <c r="M38" s="25">
        <f>IF(OR($L38="対応中",$L38="期限超過"),$I38-TODAY(),"")</f>
        <v/>
      </c>
      <c r="N38" s="26">
        <f>IF(AND(ISNUMBER($B38),ISNUMBER($J38)),$J38-$B38,"")</f>
        <v/>
      </c>
      <c r="O38" s="7">
        <f>IF($D38="","",IF(AND(N($B38)&gt;=IF($C$4="",0,$C$4),N($B38)&lt;=IF($E$4="",2958465,$E$4)),COUNTIFS($D$7:$D$206,$D38,$B$7:$B$206,"&gt;="&amp;IF($C$4="",0,$C$4),$B$7:$B$206,"&lt;="&amp;IF($E$4="",2958465,$E$4)),""))</f>
        <v/>
      </c>
      <c r="P38" s="7">
        <f>IF($D38="","",IF(AND(N($B38)&gt;=IF($C$4="",0,$C$4),N($B38)&lt;=IF($E$4="",2958465,$E$4)),COUNTIFS($D$7:$D$206,$D38,$C$7:$C$206,$C38,$B$7:$B$206,"&gt;="&amp;IF($C$4="",0,$C$4),$B$7:$B$206,"&lt;="&amp;IF($E$4="",2958465,$E$4)),""))</f>
        <v/>
      </c>
      <c r="Q38" s="17" t="n"/>
    </row>
    <row r="39">
      <c r="A39" s="8" t="n"/>
      <c r="B39" s="22" t="n"/>
      <c r="C39" s="8" t="n"/>
      <c r="D39" s="8" t="n"/>
      <c r="E39" s="16" t="n"/>
      <c r="F39" s="16" t="n"/>
      <c r="G39" s="8" t="n"/>
      <c r="H39" s="8" t="n"/>
      <c r="I39" s="22" t="n"/>
      <c r="J39" s="22" t="n"/>
      <c r="K39" s="16" t="n"/>
      <c r="L39" s="7">
        <f>IF(AND($B39="",$E39=""),"",IF($J39&lt;&gt;"","完了",IF($G39="その場で直した","完了",IF($G39="安全の担当へ渡した","渡し済み",IF($G39&lt;&gt;"記録に回す","扱いを選ぶ",IF(NOT(ISNUMBER($I39)),"期限なし",IF($I39&lt;TODAY(),"期限超過","対応中")))))))</f>
        <v/>
      </c>
      <c r="M39" s="25">
        <f>IF(OR($L39="対応中",$L39="期限超過"),$I39-TODAY(),"")</f>
        <v/>
      </c>
      <c r="N39" s="26">
        <f>IF(AND(ISNUMBER($B39),ISNUMBER($J39)),$J39-$B39,"")</f>
        <v/>
      </c>
      <c r="O39" s="7">
        <f>IF($D39="","",IF(AND(N($B39)&gt;=IF($C$4="",0,$C$4),N($B39)&lt;=IF($E$4="",2958465,$E$4)),COUNTIFS($D$7:$D$206,$D39,$B$7:$B$206,"&gt;="&amp;IF($C$4="",0,$C$4),$B$7:$B$206,"&lt;="&amp;IF($E$4="",2958465,$E$4)),""))</f>
        <v/>
      </c>
      <c r="P39" s="7">
        <f>IF($D39="","",IF(AND(N($B39)&gt;=IF($C$4="",0,$C$4),N($B39)&lt;=IF($E$4="",2958465,$E$4)),COUNTIFS($D$7:$D$206,$D39,$C$7:$C$206,$C39,$B$7:$B$206,"&gt;="&amp;IF($C$4="",0,$C$4),$B$7:$B$206,"&lt;="&amp;IF($E$4="",2958465,$E$4)),""))</f>
        <v/>
      </c>
      <c r="Q39" s="17" t="n"/>
    </row>
    <row r="40">
      <c r="A40" s="8" t="n"/>
      <c r="B40" s="22" t="n"/>
      <c r="C40" s="8" t="n"/>
      <c r="D40" s="8" t="n"/>
      <c r="E40" s="16" t="n"/>
      <c r="F40" s="16" t="n"/>
      <c r="G40" s="8" t="n"/>
      <c r="H40" s="8" t="n"/>
      <c r="I40" s="22" t="n"/>
      <c r="J40" s="22" t="n"/>
      <c r="K40" s="16" t="n"/>
      <c r="L40" s="7">
        <f>IF(AND($B40="",$E40=""),"",IF($J40&lt;&gt;"","完了",IF($G40="その場で直した","完了",IF($G40="安全の担当へ渡した","渡し済み",IF($G40&lt;&gt;"記録に回す","扱いを選ぶ",IF(NOT(ISNUMBER($I40)),"期限なし",IF($I40&lt;TODAY(),"期限超過","対応中")))))))</f>
        <v/>
      </c>
      <c r="M40" s="25">
        <f>IF(OR($L40="対応中",$L40="期限超過"),$I40-TODAY(),"")</f>
        <v/>
      </c>
      <c r="N40" s="26">
        <f>IF(AND(ISNUMBER($B40),ISNUMBER($J40)),$J40-$B40,"")</f>
        <v/>
      </c>
      <c r="O40" s="7">
        <f>IF($D40="","",IF(AND(N($B40)&gt;=IF($C$4="",0,$C$4),N($B40)&lt;=IF($E$4="",2958465,$E$4)),COUNTIFS($D$7:$D$206,$D40,$B$7:$B$206,"&gt;="&amp;IF($C$4="",0,$C$4),$B$7:$B$206,"&lt;="&amp;IF($E$4="",2958465,$E$4)),""))</f>
        <v/>
      </c>
      <c r="P40" s="7">
        <f>IF($D40="","",IF(AND(N($B40)&gt;=IF($C$4="",0,$C$4),N($B40)&lt;=IF($E$4="",2958465,$E$4)),COUNTIFS($D$7:$D$206,$D40,$C$7:$C$206,$C40,$B$7:$B$206,"&gt;="&amp;IF($C$4="",0,$C$4),$B$7:$B$206,"&lt;="&amp;IF($E$4="",2958465,$E$4)),""))</f>
        <v/>
      </c>
      <c r="Q40" s="17" t="n"/>
    </row>
    <row r="41">
      <c r="A41" s="8" t="n"/>
      <c r="B41" s="22" t="n"/>
      <c r="C41" s="8" t="n"/>
      <c r="D41" s="8" t="n"/>
      <c r="E41" s="16" t="n"/>
      <c r="F41" s="16" t="n"/>
      <c r="G41" s="8" t="n"/>
      <c r="H41" s="8" t="n"/>
      <c r="I41" s="22" t="n"/>
      <c r="J41" s="22" t="n"/>
      <c r="K41" s="16" t="n"/>
      <c r="L41" s="7">
        <f>IF(AND($B41="",$E41=""),"",IF($J41&lt;&gt;"","完了",IF($G41="その場で直した","完了",IF($G41="安全の担当へ渡した","渡し済み",IF($G41&lt;&gt;"記録に回す","扱いを選ぶ",IF(NOT(ISNUMBER($I41)),"期限なし",IF($I41&lt;TODAY(),"期限超過","対応中")))))))</f>
        <v/>
      </c>
      <c r="M41" s="25">
        <f>IF(OR($L41="対応中",$L41="期限超過"),$I41-TODAY(),"")</f>
        <v/>
      </c>
      <c r="N41" s="26">
        <f>IF(AND(ISNUMBER($B41),ISNUMBER($J41)),$J41-$B41,"")</f>
        <v/>
      </c>
      <c r="O41" s="7">
        <f>IF($D41="","",IF(AND(N($B41)&gt;=IF($C$4="",0,$C$4),N($B41)&lt;=IF($E$4="",2958465,$E$4)),COUNTIFS($D$7:$D$206,$D41,$B$7:$B$206,"&gt;="&amp;IF($C$4="",0,$C$4),$B$7:$B$206,"&lt;="&amp;IF($E$4="",2958465,$E$4)),""))</f>
        <v/>
      </c>
      <c r="P41" s="7">
        <f>IF($D41="","",IF(AND(N($B41)&gt;=IF($C$4="",0,$C$4),N($B41)&lt;=IF($E$4="",2958465,$E$4)),COUNTIFS($D$7:$D$206,$D41,$C$7:$C$206,$C41,$B$7:$B$206,"&gt;="&amp;IF($C$4="",0,$C$4),$B$7:$B$206,"&lt;="&amp;IF($E$4="",2958465,$E$4)),""))</f>
        <v/>
      </c>
      <c r="Q41" s="17" t="n"/>
    </row>
    <row r="42">
      <c r="A42" s="8" t="n"/>
      <c r="B42" s="22" t="n"/>
      <c r="C42" s="8" t="n"/>
      <c r="D42" s="8" t="n"/>
      <c r="E42" s="16" t="n"/>
      <c r="F42" s="16" t="n"/>
      <c r="G42" s="8" t="n"/>
      <c r="H42" s="8" t="n"/>
      <c r="I42" s="22" t="n"/>
      <c r="J42" s="22" t="n"/>
      <c r="K42" s="16" t="n"/>
      <c r="L42" s="7">
        <f>IF(AND($B42="",$E42=""),"",IF($J42&lt;&gt;"","完了",IF($G42="その場で直した","完了",IF($G42="安全の担当へ渡した","渡し済み",IF($G42&lt;&gt;"記録に回す","扱いを選ぶ",IF(NOT(ISNUMBER($I42)),"期限なし",IF($I42&lt;TODAY(),"期限超過","対応中")))))))</f>
        <v/>
      </c>
      <c r="M42" s="25">
        <f>IF(OR($L42="対応中",$L42="期限超過"),$I42-TODAY(),"")</f>
        <v/>
      </c>
      <c r="N42" s="26">
        <f>IF(AND(ISNUMBER($B42),ISNUMBER($J42)),$J42-$B42,"")</f>
        <v/>
      </c>
      <c r="O42" s="7">
        <f>IF($D42="","",IF(AND(N($B42)&gt;=IF($C$4="",0,$C$4),N($B42)&lt;=IF($E$4="",2958465,$E$4)),COUNTIFS($D$7:$D$206,$D42,$B$7:$B$206,"&gt;="&amp;IF($C$4="",0,$C$4),$B$7:$B$206,"&lt;="&amp;IF($E$4="",2958465,$E$4)),""))</f>
        <v/>
      </c>
      <c r="P42" s="7">
        <f>IF($D42="","",IF(AND(N($B42)&gt;=IF($C$4="",0,$C$4),N($B42)&lt;=IF($E$4="",2958465,$E$4)),COUNTIFS($D$7:$D$206,$D42,$C$7:$C$206,$C42,$B$7:$B$206,"&gt;="&amp;IF($C$4="",0,$C$4),$B$7:$B$206,"&lt;="&amp;IF($E$4="",2958465,$E$4)),""))</f>
        <v/>
      </c>
      <c r="Q42" s="17" t="n"/>
    </row>
    <row r="43">
      <c r="A43" s="8" t="n"/>
      <c r="B43" s="22" t="n"/>
      <c r="C43" s="8" t="n"/>
      <c r="D43" s="8" t="n"/>
      <c r="E43" s="16" t="n"/>
      <c r="F43" s="16" t="n"/>
      <c r="G43" s="8" t="n"/>
      <c r="H43" s="8" t="n"/>
      <c r="I43" s="22" t="n"/>
      <c r="J43" s="22" t="n"/>
      <c r="K43" s="16" t="n"/>
      <c r="L43" s="7">
        <f>IF(AND($B43="",$E43=""),"",IF($J43&lt;&gt;"","完了",IF($G43="その場で直した","完了",IF($G43="安全の担当へ渡した","渡し済み",IF($G43&lt;&gt;"記録に回す","扱いを選ぶ",IF(NOT(ISNUMBER($I43)),"期限なし",IF($I43&lt;TODAY(),"期限超過","対応中")))))))</f>
        <v/>
      </c>
      <c r="M43" s="25">
        <f>IF(OR($L43="対応中",$L43="期限超過"),$I43-TODAY(),"")</f>
        <v/>
      </c>
      <c r="N43" s="26">
        <f>IF(AND(ISNUMBER($B43),ISNUMBER($J43)),$J43-$B43,"")</f>
        <v/>
      </c>
      <c r="O43" s="7">
        <f>IF($D43="","",IF(AND(N($B43)&gt;=IF($C$4="",0,$C$4),N($B43)&lt;=IF($E$4="",2958465,$E$4)),COUNTIFS($D$7:$D$206,$D43,$B$7:$B$206,"&gt;="&amp;IF($C$4="",0,$C$4),$B$7:$B$206,"&lt;="&amp;IF($E$4="",2958465,$E$4)),""))</f>
        <v/>
      </c>
      <c r="P43" s="7">
        <f>IF($D43="","",IF(AND(N($B43)&gt;=IF($C$4="",0,$C$4),N($B43)&lt;=IF($E$4="",2958465,$E$4)),COUNTIFS($D$7:$D$206,$D43,$C$7:$C$206,$C43,$B$7:$B$206,"&gt;="&amp;IF($C$4="",0,$C$4),$B$7:$B$206,"&lt;="&amp;IF($E$4="",2958465,$E$4)),""))</f>
        <v/>
      </c>
      <c r="Q43" s="17" t="n"/>
    </row>
    <row r="44">
      <c r="A44" s="8" t="n"/>
      <c r="B44" s="22" t="n"/>
      <c r="C44" s="8" t="n"/>
      <c r="D44" s="8" t="n"/>
      <c r="E44" s="16" t="n"/>
      <c r="F44" s="16" t="n"/>
      <c r="G44" s="8" t="n"/>
      <c r="H44" s="8" t="n"/>
      <c r="I44" s="22" t="n"/>
      <c r="J44" s="22" t="n"/>
      <c r="K44" s="16" t="n"/>
      <c r="L44" s="7">
        <f>IF(AND($B44="",$E44=""),"",IF($J44&lt;&gt;"","完了",IF($G44="その場で直した","完了",IF($G44="安全の担当へ渡した","渡し済み",IF($G44&lt;&gt;"記録に回す","扱いを選ぶ",IF(NOT(ISNUMBER($I44)),"期限なし",IF($I44&lt;TODAY(),"期限超過","対応中")))))))</f>
        <v/>
      </c>
      <c r="M44" s="25">
        <f>IF(OR($L44="対応中",$L44="期限超過"),$I44-TODAY(),"")</f>
        <v/>
      </c>
      <c r="N44" s="26">
        <f>IF(AND(ISNUMBER($B44),ISNUMBER($J44)),$J44-$B44,"")</f>
        <v/>
      </c>
      <c r="O44" s="7">
        <f>IF($D44="","",IF(AND(N($B44)&gt;=IF($C$4="",0,$C$4),N($B44)&lt;=IF($E$4="",2958465,$E$4)),COUNTIFS($D$7:$D$206,$D44,$B$7:$B$206,"&gt;="&amp;IF($C$4="",0,$C$4),$B$7:$B$206,"&lt;="&amp;IF($E$4="",2958465,$E$4)),""))</f>
        <v/>
      </c>
      <c r="P44" s="7">
        <f>IF($D44="","",IF(AND(N($B44)&gt;=IF($C$4="",0,$C$4),N($B44)&lt;=IF($E$4="",2958465,$E$4)),COUNTIFS($D$7:$D$206,$D44,$C$7:$C$206,$C44,$B$7:$B$206,"&gt;="&amp;IF($C$4="",0,$C$4),$B$7:$B$206,"&lt;="&amp;IF($E$4="",2958465,$E$4)),""))</f>
        <v/>
      </c>
      <c r="Q44" s="17" t="n"/>
    </row>
    <row r="45">
      <c r="A45" s="8" t="n"/>
      <c r="B45" s="22" t="n"/>
      <c r="C45" s="8" t="n"/>
      <c r="D45" s="8" t="n"/>
      <c r="E45" s="16" t="n"/>
      <c r="F45" s="16" t="n"/>
      <c r="G45" s="8" t="n"/>
      <c r="H45" s="8" t="n"/>
      <c r="I45" s="22" t="n"/>
      <c r="J45" s="22" t="n"/>
      <c r="K45" s="16" t="n"/>
      <c r="L45" s="7">
        <f>IF(AND($B45="",$E45=""),"",IF($J45&lt;&gt;"","完了",IF($G45="その場で直した","完了",IF($G45="安全の担当へ渡した","渡し済み",IF($G45&lt;&gt;"記録に回す","扱いを選ぶ",IF(NOT(ISNUMBER($I45)),"期限なし",IF($I45&lt;TODAY(),"期限超過","対応中")))))))</f>
        <v/>
      </c>
      <c r="M45" s="25">
        <f>IF(OR($L45="対応中",$L45="期限超過"),$I45-TODAY(),"")</f>
        <v/>
      </c>
      <c r="N45" s="26">
        <f>IF(AND(ISNUMBER($B45),ISNUMBER($J45)),$J45-$B45,"")</f>
        <v/>
      </c>
      <c r="O45" s="7">
        <f>IF($D45="","",IF(AND(N($B45)&gt;=IF($C$4="",0,$C$4),N($B45)&lt;=IF($E$4="",2958465,$E$4)),COUNTIFS($D$7:$D$206,$D45,$B$7:$B$206,"&gt;="&amp;IF($C$4="",0,$C$4),$B$7:$B$206,"&lt;="&amp;IF($E$4="",2958465,$E$4)),""))</f>
        <v/>
      </c>
      <c r="P45" s="7">
        <f>IF($D45="","",IF(AND(N($B45)&gt;=IF($C$4="",0,$C$4),N($B45)&lt;=IF($E$4="",2958465,$E$4)),COUNTIFS($D$7:$D$206,$D45,$C$7:$C$206,$C45,$B$7:$B$206,"&gt;="&amp;IF($C$4="",0,$C$4),$B$7:$B$206,"&lt;="&amp;IF($E$4="",2958465,$E$4)),""))</f>
        <v/>
      </c>
      <c r="Q45" s="17" t="n"/>
    </row>
    <row r="46">
      <c r="A46" s="8" t="n"/>
      <c r="B46" s="22" t="n"/>
      <c r="C46" s="8" t="n"/>
      <c r="D46" s="8" t="n"/>
      <c r="E46" s="16" t="n"/>
      <c r="F46" s="16" t="n"/>
      <c r="G46" s="8" t="n"/>
      <c r="H46" s="8" t="n"/>
      <c r="I46" s="22" t="n"/>
      <c r="J46" s="22" t="n"/>
      <c r="K46" s="16" t="n"/>
      <c r="L46" s="7">
        <f>IF(AND($B46="",$E46=""),"",IF($J46&lt;&gt;"","完了",IF($G46="その場で直した","完了",IF($G46="安全の担当へ渡した","渡し済み",IF($G46&lt;&gt;"記録に回す","扱いを選ぶ",IF(NOT(ISNUMBER($I46)),"期限なし",IF($I46&lt;TODAY(),"期限超過","対応中")))))))</f>
        <v/>
      </c>
      <c r="M46" s="25">
        <f>IF(OR($L46="対応中",$L46="期限超過"),$I46-TODAY(),"")</f>
        <v/>
      </c>
      <c r="N46" s="26">
        <f>IF(AND(ISNUMBER($B46),ISNUMBER($J46)),$J46-$B46,"")</f>
        <v/>
      </c>
      <c r="O46" s="7">
        <f>IF($D46="","",IF(AND(N($B46)&gt;=IF($C$4="",0,$C$4),N($B46)&lt;=IF($E$4="",2958465,$E$4)),COUNTIFS($D$7:$D$206,$D46,$B$7:$B$206,"&gt;="&amp;IF($C$4="",0,$C$4),$B$7:$B$206,"&lt;="&amp;IF($E$4="",2958465,$E$4)),""))</f>
        <v/>
      </c>
      <c r="P46" s="7">
        <f>IF($D46="","",IF(AND(N($B46)&gt;=IF($C$4="",0,$C$4),N($B46)&lt;=IF($E$4="",2958465,$E$4)),COUNTIFS($D$7:$D$206,$D46,$C$7:$C$206,$C46,$B$7:$B$206,"&gt;="&amp;IF($C$4="",0,$C$4),$B$7:$B$206,"&lt;="&amp;IF($E$4="",2958465,$E$4)),""))</f>
        <v/>
      </c>
      <c r="Q46" s="17" t="n"/>
    </row>
    <row r="47">
      <c r="A47" s="8" t="n"/>
      <c r="B47" s="22" t="n"/>
      <c r="C47" s="8" t="n"/>
      <c r="D47" s="8" t="n"/>
      <c r="E47" s="16" t="n"/>
      <c r="F47" s="16" t="n"/>
      <c r="G47" s="8" t="n"/>
      <c r="H47" s="8" t="n"/>
      <c r="I47" s="22" t="n"/>
      <c r="J47" s="22" t="n"/>
      <c r="K47" s="16" t="n"/>
      <c r="L47" s="7">
        <f>IF(AND($B47="",$E47=""),"",IF($J47&lt;&gt;"","完了",IF($G47="その場で直した","完了",IF($G47="安全の担当へ渡した","渡し済み",IF($G47&lt;&gt;"記録に回す","扱いを選ぶ",IF(NOT(ISNUMBER($I47)),"期限なし",IF($I47&lt;TODAY(),"期限超過","対応中")))))))</f>
        <v/>
      </c>
      <c r="M47" s="25">
        <f>IF(OR($L47="対応中",$L47="期限超過"),$I47-TODAY(),"")</f>
        <v/>
      </c>
      <c r="N47" s="26">
        <f>IF(AND(ISNUMBER($B47),ISNUMBER($J47)),$J47-$B47,"")</f>
        <v/>
      </c>
      <c r="O47" s="7">
        <f>IF($D47="","",IF(AND(N($B47)&gt;=IF($C$4="",0,$C$4),N($B47)&lt;=IF($E$4="",2958465,$E$4)),COUNTIFS($D$7:$D$206,$D47,$B$7:$B$206,"&gt;="&amp;IF($C$4="",0,$C$4),$B$7:$B$206,"&lt;="&amp;IF($E$4="",2958465,$E$4)),""))</f>
        <v/>
      </c>
      <c r="P47" s="7">
        <f>IF($D47="","",IF(AND(N($B47)&gt;=IF($C$4="",0,$C$4),N($B47)&lt;=IF($E$4="",2958465,$E$4)),COUNTIFS($D$7:$D$206,$D47,$C$7:$C$206,$C47,$B$7:$B$206,"&gt;="&amp;IF($C$4="",0,$C$4),$B$7:$B$206,"&lt;="&amp;IF($E$4="",2958465,$E$4)),""))</f>
        <v/>
      </c>
      <c r="Q47" s="17" t="n"/>
    </row>
    <row r="48">
      <c r="A48" s="8" t="n"/>
      <c r="B48" s="22" t="n"/>
      <c r="C48" s="8" t="n"/>
      <c r="D48" s="8" t="n"/>
      <c r="E48" s="16" t="n"/>
      <c r="F48" s="16" t="n"/>
      <c r="G48" s="8" t="n"/>
      <c r="H48" s="8" t="n"/>
      <c r="I48" s="22" t="n"/>
      <c r="J48" s="22" t="n"/>
      <c r="K48" s="16" t="n"/>
      <c r="L48" s="7">
        <f>IF(AND($B48="",$E48=""),"",IF($J48&lt;&gt;"","完了",IF($G48="その場で直した","完了",IF($G48="安全の担当へ渡した","渡し済み",IF($G48&lt;&gt;"記録に回す","扱いを選ぶ",IF(NOT(ISNUMBER($I48)),"期限なし",IF($I48&lt;TODAY(),"期限超過","対応中")))))))</f>
        <v/>
      </c>
      <c r="M48" s="25">
        <f>IF(OR($L48="対応中",$L48="期限超過"),$I48-TODAY(),"")</f>
        <v/>
      </c>
      <c r="N48" s="26">
        <f>IF(AND(ISNUMBER($B48),ISNUMBER($J48)),$J48-$B48,"")</f>
        <v/>
      </c>
      <c r="O48" s="7">
        <f>IF($D48="","",IF(AND(N($B48)&gt;=IF($C$4="",0,$C$4),N($B48)&lt;=IF($E$4="",2958465,$E$4)),COUNTIFS($D$7:$D$206,$D48,$B$7:$B$206,"&gt;="&amp;IF($C$4="",0,$C$4),$B$7:$B$206,"&lt;="&amp;IF($E$4="",2958465,$E$4)),""))</f>
        <v/>
      </c>
      <c r="P48" s="7">
        <f>IF($D48="","",IF(AND(N($B48)&gt;=IF($C$4="",0,$C$4),N($B48)&lt;=IF($E$4="",2958465,$E$4)),COUNTIFS($D$7:$D$206,$D48,$C$7:$C$206,$C48,$B$7:$B$206,"&gt;="&amp;IF($C$4="",0,$C$4),$B$7:$B$206,"&lt;="&amp;IF($E$4="",2958465,$E$4)),""))</f>
        <v/>
      </c>
      <c r="Q48" s="17" t="n"/>
    </row>
    <row r="49">
      <c r="A49" s="8" t="n"/>
      <c r="B49" s="22" t="n"/>
      <c r="C49" s="8" t="n"/>
      <c r="D49" s="8" t="n"/>
      <c r="E49" s="16" t="n"/>
      <c r="F49" s="16" t="n"/>
      <c r="G49" s="8" t="n"/>
      <c r="H49" s="8" t="n"/>
      <c r="I49" s="22" t="n"/>
      <c r="J49" s="22" t="n"/>
      <c r="K49" s="16" t="n"/>
      <c r="L49" s="7">
        <f>IF(AND($B49="",$E49=""),"",IF($J49&lt;&gt;"","完了",IF($G49="その場で直した","完了",IF($G49="安全の担当へ渡した","渡し済み",IF($G49&lt;&gt;"記録に回す","扱いを選ぶ",IF(NOT(ISNUMBER($I49)),"期限なし",IF($I49&lt;TODAY(),"期限超過","対応中")))))))</f>
        <v/>
      </c>
      <c r="M49" s="25">
        <f>IF(OR($L49="対応中",$L49="期限超過"),$I49-TODAY(),"")</f>
        <v/>
      </c>
      <c r="N49" s="26">
        <f>IF(AND(ISNUMBER($B49),ISNUMBER($J49)),$J49-$B49,"")</f>
        <v/>
      </c>
      <c r="O49" s="7">
        <f>IF($D49="","",IF(AND(N($B49)&gt;=IF($C$4="",0,$C$4),N($B49)&lt;=IF($E$4="",2958465,$E$4)),COUNTIFS($D$7:$D$206,$D49,$B$7:$B$206,"&gt;="&amp;IF($C$4="",0,$C$4),$B$7:$B$206,"&lt;="&amp;IF($E$4="",2958465,$E$4)),""))</f>
        <v/>
      </c>
      <c r="P49" s="7">
        <f>IF($D49="","",IF(AND(N($B49)&gt;=IF($C$4="",0,$C$4),N($B49)&lt;=IF($E$4="",2958465,$E$4)),COUNTIFS($D$7:$D$206,$D49,$C$7:$C$206,$C49,$B$7:$B$206,"&gt;="&amp;IF($C$4="",0,$C$4),$B$7:$B$206,"&lt;="&amp;IF($E$4="",2958465,$E$4)),""))</f>
        <v/>
      </c>
      <c r="Q49" s="17" t="n"/>
    </row>
    <row r="50">
      <c r="A50" s="8" t="n"/>
      <c r="B50" s="22" t="n"/>
      <c r="C50" s="8" t="n"/>
      <c r="D50" s="8" t="n"/>
      <c r="E50" s="16" t="n"/>
      <c r="F50" s="16" t="n"/>
      <c r="G50" s="8" t="n"/>
      <c r="H50" s="8" t="n"/>
      <c r="I50" s="22" t="n"/>
      <c r="J50" s="22" t="n"/>
      <c r="K50" s="16" t="n"/>
      <c r="L50" s="7">
        <f>IF(AND($B50="",$E50=""),"",IF($J50&lt;&gt;"","完了",IF($G50="その場で直した","完了",IF($G50="安全の担当へ渡した","渡し済み",IF($G50&lt;&gt;"記録に回す","扱いを選ぶ",IF(NOT(ISNUMBER($I50)),"期限なし",IF($I50&lt;TODAY(),"期限超過","対応中")))))))</f>
        <v/>
      </c>
      <c r="M50" s="25">
        <f>IF(OR($L50="対応中",$L50="期限超過"),$I50-TODAY(),"")</f>
        <v/>
      </c>
      <c r="N50" s="26">
        <f>IF(AND(ISNUMBER($B50),ISNUMBER($J50)),$J50-$B50,"")</f>
        <v/>
      </c>
      <c r="O50" s="7">
        <f>IF($D50="","",IF(AND(N($B50)&gt;=IF($C$4="",0,$C$4),N($B50)&lt;=IF($E$4="",2958465,$E$4)),COUNTIFS($D$7:$D$206,$D50,$B$7:$B$206,"&gt;="&amp;IF($C$4="",0,$C$4),$B$7:$B$206,"&lt;="&amp;IF($E$4="",2958465,$E$4)),""))</f>
        <v/>
      </c>
      <c r="P50" s="7">
        <f>IF($D50="","",IF(AND(N($B50)&gt;=IF($C$4="",0,$C$4),N($B50)&lt;=IF($E$4="",2958465,$E$4)),COUNTIFS($D$7:$D$206,$D50,$C$7:$C$206,$C50,$B$7:$B$206,"&gt;="&amp;IF($C$4="",0,$C$4),$B$7:$B$206,"&lt;="&amp;IF($E$4="",2958465,$E$4)),""))</f>
        <v/>
      </c>
      <c r="Q50" s="17" t="n"/>
    </row>
    <row r="51">
      <c r="A51" s="8" t="n"/>
      <c r="B51" s="22" t="n"/>
      <c r="C51" s="8" t="n"/>
      <c r="D51" s="8" t="n"/>
      <c r="E51" s="16" t="n"/>
      <c r="F51" s="16" t="n"/>
      <c r="G51" s="8" t="n"/>
      <c r="H51" s="8" t="n"/>
      <c r="I51" s="22" t="n"/>
      <c r="J51" s="22" t="n"/>
      <c r="K51" s="16" t="n"/>
      <c r="L51" s="7">
        <f>IF(AND($B51="",$E51=""),"",IF($J51&lt;&gt;"","完了",IF($G51="その場で直した","完了",IF($G51="安全の担当へ渡した","渡し済み",IF($G51&lt;&gt;"記録に回す","扱いを選ぶ",IF(NOT(ISNUMBER($I51)),"期限なし",IF($I51&lt;TODAY(),"期限超過","対応中")))))))</f>
        <v/>
      </c>
      <c r="M51" s="25">
        <f>IF(OR($L51="対応中",$L51="期限超過"),$I51-TODAY(),"")</f>
        <v/>
      </c>
      <c r="N51" s="26">
        <f>IF(AND(ISNUMBER($B51),ISNUMBER($J51)),$J51-$B51,"")</f>
        <v/>
      </c>
      <c r="O51" s="7">
        <f>IF($D51="","",IF(AND(N($B51)&gt;=IF($C$4="",0,$C$4),N($B51)&lt;=IF($E$4="",2958465,$E$4)),COUNTIFS($D$7:$D$206,$D51,$B$7:$B$206,"&gt;="&amp;IF($C$4="",0,$C$4),$B$7:$B$206,"&lt;="&amp;IF($E$4="",2958465,$E$4)),""))</f>
        <v/>
      </c>
      <c r="P51" s="7">
        <f>IF($D51="","",IF(AND(N($B51)&gt;=IF($C$4="",0,$C$4),N($B51)&lt;=IF($E$4="",2958465,$E$4)),COUNTIFS($D$7:$D$206,$D51,$C$7:$C$206,$C51,$B$7:$B$206,"&gt;="&amp;IF($C$4="",0,$C$4),$B$7:$B$206,"&lt;="&amp;IF($E$4="",2958465,$E$4)),""))</f>
        <v/>
      </c>
      <c r="Q51" s="17" t="n"/>
    </row>
    <row r="52">
      <c r="A52" s="8" t="n"/>
      <c r="B52" s="22" t="n"/>
      <c r="C52" s="8" t="n"/>
      <c r="D52" s="8" t="n"/>
      <c r="E52" s="16" t="n"/>
      <c r="F52" s="16" t="n"/>
      <c r="G52" s="8" t="n"/>
      <c r="H52" s="8" t="n"/>
      <c r="I52" s="22" t="n"/>
      <c r="J52" s="22" t="n"/>
      <c r="K52" s="16" t="n"/>
      <c r="L52" s="7">
        <f>IF(AND($B52="",$E52=""),"",IF($J52&lt;&gt;"","完了",IF($G52="その場で直した","完了",IF($G52="安全の担当へ渡した","渡し済み",IF($G52&lt;&gt;"記録に回す","扱いを選ぶ",IF(NOT(ISNUMBER($I52)),"期限なし",IF($I52&lt;TODAY(),"期限超過","対応中")))))))</f>
        <v/>
      </c>
      <c r="M52" s="25">
        <f>IF(OR($L52="対応中",$L52="期限超過"),$I52-TODAY(),"")</f>
        <v/>
      </c>
      <c r="N52" s="26">
        <f>IF(AND(ISNUMBER($B52),ISNUMBER($J52)),$J52-$B52,"")</f>
        <v/>
      </c>
      <c r="O52" s="7">
        <f>IF($D52="","",IF(AND(N($B52)&gt;=IF($C$4="",0,$C$4),N($B52)&lt;=IF($E$4="",2958465,$E$4)),COUNTIFS($D$7:$D$206,$D52,$B$7:$B$206,"&gt;="&amp;IF($C$4="",0,$C$4),$B$7:$B$206,"&lt;="&amp;IF($E$4="",2958465,$E$4)),""))</f>
        <v/>
      </c>
      <c r="P52" s="7">
        <f>IF($D52="","",IF(AND(N($B52)&gt;=IF($C$4="",0,$C$4),N($B52)&lt;=IF($E$4="",2958465,$E$4)),COUNTIFS($D$7:$D$206,$D52,$C$7:$C$206,$C52,$B$7:$B$206,"&gt;="&amp;IF($C$4="",0,$C$4),$B$7:$B$206,"&lt;="&amp;IF($E$4="",2958465,$E$4)),""))</f>
        <v/>
      </c>
      <c r="Q52" s="17" t="n"/>
    </row>
    <row r="53">
      <c r="A53" s="8" t="n"/>
      <c r="B53" s="22" t="n"/>
      <c r="C53" s="8" t="n"/>
      <c r="D53" s="8" t="n"/>
      <c r="E53" s="16" t="n"/>
      <c r="F53" s="16" t="n"/>
      <c r="G53" s="8" t="n"/>
      <c r="H53" s="8" t="n"/>
      <c r="I53" s="22" t="n"/>
      <c r="J53" s="22" t="n"/>
      <c r="K53" s="16" t="n"/>
      <c r="L53" s="7">
        <f>IF(AND($B53="",$E53=""),"",IF($J53&lt;&gt;"","完了",IF($G53="その場で直した","完了",IF($G53="安全の担当へ渡した","渡し済み",IF($G53&lt;&gt;"記録に回す","扱いを選ぶ",IF(NOT(ISNUMBER($I53)),"期限なし",IF($I53&lt;TODAY(),"期限超過","対応中")))))))</f>
        <v/>
      </c>
      <c r="M53" s="25">
        <f>IF(OR($L53="対応中",$L53="期限超過"),$I53-TODAY(),"")</f>
        <v/>
      </c>
      <c r="N53" s="26">
        <f>IF(AND(ISNUMBER($B53),ISNUMBER($J53)),$J53-$B53,"")</f>
        <v/>
      </c>
      <c r="O53" s="7">
        <f>IF($D53="","",IF(AND(N($B53)&gt;=IF($C$4="",0,$C$4),N($B53)&lt;=IF($E$4="",2958465,$E$4)),COUNTIFS($D$7:$D$206,$D53,$B$7:$B$206,"&gt;="&amp;IF($C$4="",0,$C$4),$B$7:$B$206,"&lt;="&amp;IF($E$4="",2958465,$E$4)),""))</f>
        <v/>
      </c>
      <c r="P53" s="7">
        <f>IF($D53="","",IF(AND(N($B53)&gt;=IF($C$4="",0,$C$4),N($B53)&lt;=IF($E$4="",2958465,$E$4)),COUNTIFS($D$7:$D$206,$D53,$C$7:$C$206,$C53,$B$7:$B$206,"&gt;="&amp;IF($C$4="",0,$C$4),$B$7:$B$206,"&lt;="&amp;IF($E$4="",2958465,$E$4)),""))</f>
        <v/>
      </c>
      <c r="Q53" s="17" t="n"/>
    </row>
    <row r="54">
      <c r="A54" s="8" t="n"/>
      <c r="B54" s="22" t="n"/>
      <c r="C54" s="8" t="n"/>
      <c r="D54" s="8" t="n"/>
      <c r="E54" s="16" t="n"/>
      <c r="F54" s="16" t="n"/>
      <c r="G54" s="8" t="n"/>
      <c r="H54" s="8" t="n"/>
      <c r="I54" s="22" t="n"/>
      <c r="J54" s="22" t="n"/>
      <c r="K54" s="16" t="n"/>
      <c r="L54" s="7">
        <f>IF(AND($B54="",$E54=""),"",IF($J54&lt;&gt;"","完了",IF($G54="その場で直した","完了",IF($G54="安全の担当へ渡した","渡し済み",IF($G54&lt;&gt;"記録に回す","扱いを選ぶ",IF(NOT(ISNUMBER($I54)),"期限なし",IF($I54&lt;TODAY(),"期限超過","対応中")))))))</f>
        <v/>
      </c>
      <c r="M54" s="25">
        <f>IF(OR($L54="対応中",$L54="期限超過"),$I54-TODAY(),"")</f>
        <v/>
      </c>
      <c r="N54" s="26">
        <f>IF(AND(ISNUMBER($B54),ISNUMBER($J54)),$J54-$B54,"")</f>
        <v/>
      </c>
      <c r="O54" s="7">
        <f>IF($D54="","",IF(AND(N($B54)&gt;=IF($C$4="",0,$C$4),N($B54)&lt;=IF($E$4="",2958465,$E$4)),COUNTIFS($D$7:$D$206,$D54,$B$7:$B$206,"&gt;="&amp;IF($C$4="",0,$C$4),$B$7:$B$206,"&lt;="&amp;IF($E$4="",2958465,$E$4)),""))</f>
        <v/>
      </c>
      <c r="P54" s="7">
        <f>IF($D54="","",IF(AND(N($B54)&gt;=IF($C$4="",0,$C$4),N($B54)&lt;=IF($E$4="",2958465,$E$4)),COUNTIFS($D$7:$D$206,$D54,$C$7:$C$206,$C54,$B$7:$B$206,"&gt;="&amp;IF($C$4="",0,$C$4),$B$7:$B$206,"&lt;="&amp;IF($E$4="",2958465,$E$4)),""))</f>
        <v/>
      </c>
      <c r="Q54" s="17" t="n"/>
    </row>
    <row r="55">
      <c r="A55" s="8" t="n"/>
      <c r="B55" s="22" t="n"/>
      <c r="C55" s="8" t="n"/>
      <c r="D55" s="8" t="n"/>
      <c r="E55" s="16" t="n"/>
      <c r="F55" s="16" t="n"/>
      <c r="G55" s="8" t="n"/>
      <c r="H55" s="8" t="n"/>
      <c r="I55" s="22" t="n"/>
      <c r="J55" s="22" t="n"/>
      <c r="K55" s="16" t="n"/>
      <c r="L55" s="7">
        <f>IF(AND($B55="",$E55=""),"",IF($J55&lt;&gt;"","完了",IF($G55="その場で直した","完了",IF($G55="安全の担当へ渡した","渡し済み",IF($G55&lt;&gt;"記録に回す","扱いを選ぶ",IF(NOT(ISNUMBER($I55)),"期限なし",IF($I55&lt;TODAY(),"期限超過","対応中")))))))</f>
        <v/>
      </c>
      <c r="M55" s="25">
        <f>IF(OR($L55="対応中",$L55="期限超過"),$I55-TODAY(),"")</f>
        <v/>
      </c>
      <c r="N55" s="26">
        <f>IF(AND(ISNUMBER($B55),ISNUMBER($J55)),$J55-$B55,"")</f>
        <v/>
      </c>
      <c r="O55" s="7">
        <f>IF($D55="","",IF(AND(N($B55)&gt;=IF($C$4="",0,$C$4),N($B55)&lt;=IF($E$4="",2958465,$E$4)),COUNTIFS($D$7:$D$206,$D55,$B$7:$B$206,"&gt;="&amp;IF($C$4="",0,$C$4),$B$7:$B$206,"&lt;="&amp;IF($E$4="",2958465,$E$4)),""))</f>
        <v/>
      </c>
      <c r="P55" s="7">
        <f>IF($D55="","",IF(AND(N($B55)&gt;=IF($C$4="",0,$C$4),N($B55)&lt;=IF($E$4="",2958465,$E$4)),COUNTIFS($D$7:$D$206,$D55,$C$7:$C$206,$C55,$B$7:$B$206,"&gt;="&amp;IF($C$4="",0,$C$4),$B$7:$B$206,"&lt;="&amp;IF($E$4="",2958465,$E$4)),""))</f>
        <v/>
      </c>
      <c r="Q55" s="17" t="n"/>
    </row>
    <row r="56">
      <c r="A56" s="8" t="n"/>
      <c r="B56" s="22" t="n"/>
      <c r="C56" s="8" t="n"/>
      <c r="D56" s="8" t="n"/>
      <c r="E56" s="16" t="n"/>
      <c r="F56" s="16" t="n"/>
      <c r="G56" s="8" t="n"/>
      <c r="H56" s="8" t="n"/>
      <c r="I56" s="22" t="n"/>
      <c r="J56" s="22" t="n"/>
      <c r="K56" s="16" t="n"/>
      <c r="L56" s="7">
        <f>IF(AND($B56="",$E56=""),"",IF($J56&lt;&gt;"","完了",IF($G56="その場で直した","完了",IF($G56="安全の担当へ渡した","渡し済み",IF($G56&lt;&gt;"記録に回す","扱いを選ぶ",IF(NOT(ISNUMBER($I56)),"期限なし",IF($I56&lt;TODAY(),"期限超過","対応中")))))))</f>
        <v/>
      </c>
      <c r="M56" s="25">
        <f>IF(OR($L56="対応中",$L56="期限超過"),$I56-TODAY(),"")</f>
        <v/>
      </c>
      <c r="N56" s="26">
        <f>IF(AND(ISNUMBER($B56),ISNUMBER($J56)),$J56-$B56,"")</f>
        <v/>
      </c>
      <c r="O56" s="7">
        <f>IF($D56="","",IF(AND(N($B56)&gt;=IF($C$4="",0,$C$4),N($B56)&lt;=IF($E$4="",2958465,$E$4)),COUNTIFS($D$7:$D$206,$D56,$B$7:$B$206,"&gt;="&amp;IF($C$4="",0,$C$4),$B$7:$B$206,"&lt;="&amp;IF($E$4="",2958465,$E$4)),""))</f>
        <v/>
      </c>
      <c r="P56" s="7">
        <f>IF($D56="","",IF(AND(N($B56)&gt;=IF($C$4="",0,$C$4),N($B56)&lt;=IF($E$4="",2958465,$E$4)),COUNTIFS($D$7:$D$206,$D56,$C$7:$C$206,$C56,$B$7:$B$206,"&gt;="&amp;IF($C$4="",0,$C$4),$B$7:$B$206,"&lt;="&amp;IF($E$4="",2958465,$E$4)),""))</f>
        <v/>
      </c>
      <c r="Q56" s="17" t="n"/>
    </row>
    <row r="57">
      <c r="A57" s="8" t="n"/>
      <c r="B57" s="22" t="n"/>
      <c r="C57" s="8" t="n"/>
      <c r="D57" s="8" t="n"/>
      <c r="E57" s="16" t="n"/>
      <c r="F57" s="16" t="n"/>
      <c r="G57" s="8" t="n"/>
      <c r="H57" s="8" t="n"/>
      <c r="I57" s="22" t="n"/>
      <c r="J57" s="22" t="n"/>
      <c r="K57" s="16" t="n"/>
      <c r="L57" s="7">
        <f>IF(AND($B57="",$E57=""),"",IF($J57&lt;&gt;"","完了",IF($G57="その場で直した","完了",IF($G57="安全の担当へ渡した","渡し済み",IF($G57&lt;&gt;"記録に回す","扱いを選ぶ",IF(NOT(ISNUMBER($I57)),"期限なし",IF($I57&lt;TODAY(),"期限超過","対応中")))))))</f>
        <v/>
      </c>
      <c r="M57" s="25">
        <f>IF(OR($L57="対応中",$L57="期限超過"),$I57-TODAY(),"")</f>
        <v/>
      </c>
      <c r="N57" s="26">
        <f>IF(AND(ISNUMBER($B57),ISNUMBER($J57)),$J57-$B57,"")</f>
        <v/>
      </c>
      <c r="O57" s="7">
        <f>IF($D57="","",IF(AND(N($B57)&gt;=IF($C$4="",0,$C$4),N($B57)&lt;=IF($E$4="",2958465,$E$4)),COUNTIFS($D$7:$D$206,$D57,$B$7:$B$206,"&gt;="&amp;IF($C$4="",0,$C$4),$B$7:$B$206,"&lt;="&amp;IF($E$4="",2958465,$E$4)),""))</f>
        <v/>
      </c>
      <c r="P57" s="7">
        <f>IF($D57="","",IF(AND(N($B57)&gt;=IF($C$4="",0,$C$4),N($B57)&lt;=IF($E$4="",2958465,$E$4)),COUNTIFS($D$7:$D$206,$D57,$C$7:$C$206,$C57,$B$7:$B$206,"&gt;="&amp;IF($C$4="",0,$C$4),$B$7:$B$206,"&lt;="&amp;IF($E$4="",2958465,$E$4)),""))</f>
        <v/>
      </c>
      <c r="Q57" s="17" t="n"/>
    </row>
    <row r="58">
      <c r="A58" s="8" t="n"/>
      <c r="B58" s="22" t="n"/>
      <c r="C58" s="8" t="n"/>
      <c r="D58" s="8" t="n"/>
      <c r="E58" s="16" t="n"/>
      <c r="F58" s="16" t="n"/>
      <c r="G58" s="8" t="n"/>
      <c r="H58" s="8" t="n"/>
      <c r="I58" s="22" t="n"/>
      <c r="J58" s="22" t="n"/>
      <c r="K58" s="16" t="n"/>
      <c r="L58" s="7">
        <f>IF(AND($B58="",$E58=""),"",IF($J58&lt;&gt;"","完了",IF($G58="その場で直した","完了",IF($G58="安全の担当へ渡した","渡し済み",IF($G58&lt;&gt;"記録に回す","扱いを選ぶ",IF(NOT(ISNUMBER($I58)),"期限なし",IF($I58&lt;TODAY(),"期限超過","対応中")))))))</f>
        <v/>
      </c>
      <c r="M58" s="25">
        <f>IF(OR($L58="対応中",$L58="期限超過"),$I58-TODAY(),"")</f>
        <v/>
      </c>
      <c r="N58" s="26">
        <f>IF(AND(ISNUMBER($B58),ISNUMBER($J58)),$J58-$B58,"")</f>
        <v/>
      </c>
      <c r="O58" s="7">
        <f>IF($D58="","",IF(AND(N($B58)&gt;=IF($C$4="",0,$C$4),N($B58)&lt;=IF($E$4="",2958465,$E$4)),COUNTIFS($D$7:$D$206,$D58,$B$7:$B$206,"&gt;="&amp;IF($C$4="",0,$C$4),$B$7:$B$206,"&lt;="&amp;IF($E$4="",2958465,$E$4)),""))</f>
        <v/>
      </c>
      <c r="P58" s="7">
        <f>IF($D58="","",IF(AND(N($B58)&gt;=IF($C$4="",0,$C$4),N($B58)&lt;=IF($E$4="",2958465,$E$4)),COUNTIFS($D$7:$D$206,$D58,$C$7:$C$206,$C58,$B$7:$B$206,"&gt;="&amp;IF($C$4="",0,$C$4),$B$7:$B$206,"&lt;="&amp;IF($E$4="",2958465,$E$4)),""))</f>
        <v/>
      </c>
      <c r="Q58" s="17" t="n"/>
    </row>
    <row r="59">
      <c r="A59" s="8" t="n"/>
      <c r="B59" s="22" t="n"/>
      <c r="C59" s="8" t="n"/>
      <c r="D59" s="8" t="n"/>
      <c r="E59" s="16" t="n"/>
      <c r="F59" s="16" t="n"/>
      <c r="G59" s="8" t="n"/>
      <c r="H59" s="8" t="n"/>
      <c r="I59" s="22" t="n"/>
      <c r="J59" s="22" t="n"/>
      <c r="K59" s="16" t="n"/>
      <c r="L59" s="7">
        <f>IF(AND($B59="",$E59=""),"",IF($J59&lt;&gt;"","完了",IF($G59="その場で直した","完了",IF($G59="安全の担当へ渡した","渡し済み",IF($G59&lt;&gt;"記録に回す","扱いを選ぶ",IF(NOT(ISNUMBER($I59)),"期限なし",IF($I59&lt;TODAY(),"期限超過","対応中")))))))</f>
        <v/>
      </c>
      <c r="M59" s="25">
        <f>IF(OR($L59="対応中",$L59="期限超過"),$I59-TODAY(),"")</f>
        <v/>
      </c>
      <c r="N59" s="26">
        <f>IF(AND(ISNUMBER($B59),ISNUMBER($J59)),$J59-$B59,"")</f>
        <v/>
      </c>
      <c r="O59" s="7">
        <f>IF($D59="","",IF(AND(N($B59)&gt;=IF($C$4="",0,$C$4),N($B59)&lt;=IF($E$4="",2958465,$E$4)),COUNTIFS($D$7:$D$206,$D59,$B$7:$B$206,"&gt;="&amp;IF($C$4="",0,$C$4),$B$7:$B$206,"&lt;="&amp;IF($E$4="",2958465,$E$4)),""))</f>
        <v/>
      </c>
      <c r="P59" s="7">
        <f>IF($D59="","",IF(AND(N($B59)&gt;=IF($C$4="",0,$C$4),N($B59)&lt;=IF($E$4="",2958465,$E$4)),COUNTIFS($D$7:$D$206,$D59,$C$7:$C$206,$C59,$B$7:$B$206,"&gt;="&amp;IF($C$4="",0,$C$4),$B$7:$B$206,"&lt;="&amp;IF($E$4="",2958465,$E$4)),""))</f>
        <v/>
      </c>
      <c r="Q59" s="17" t="n"/>
    </row>
    <row r="60">
      <c r="A60" s="8" t="n"/>
      <c r="B60" s="22" t="n"/>
      <c r="C60" s="8" t="n"/>
      <c r="D60" s="8" t="n"/>
      <c r="E60" s="16" t="n"/>
      <c r="F60" s="16" t="n"/>
      <c r="G60" s="8" t="n"/>
      <c r="H60" s="8" t="n"/>
      <c r="I60" s="22" t="n"/>
      <c r="J60" s="22" t="n"/>
      <c r="K60" s="16" t="n"/>
      <c r="L60" s="7">
        <f>IF(AND($B60="",$E60=""),"",IF($J60&lt;&gt;"","完了",IF($G60="その場で直した","完了",IF($G60="安全の担当へ渡した","渡し済み",IF($G60&lt;&gt;"記録に回す","扱いを選ぶ",IF(NOT(ISNUMBER($I60)),"期限なし",IF($I60&lt;TODAY(),"期限超過","対応中")))))))</f>
        <v/>
      </c>
      <c r="M60" s="25">
        <f>IF(OR($L60="対応中",$L60="期限超過"),$I60-TODAY(),"")</f>
        <v/>
      </c>
      <c r="N60" s="26">
        <f>IF(AND(ISNUMBER($B60),ISNUMBER($J60)),$J60-$B60,"")</f>
        <v/>
      </c>
      <c r="O60" s="7">
        <f>IF($D60="","",IF(AND(N($B60)&gt;=IF($C$4="",0,$C$4),N($B60)&lt;=IF($E$4="",2958465,$E$4)),COUNTIFS($D$7:$D$206,$D60,$B$7:$B$206,"&gt;="&amp;IF($C$4="",0,$C$4),$B$7:$B$206,"&lt;="&amp;IF($E$4="",2958465,$E$4)),""))</f>
        <v/>
      </c>
      <c r="P60" s="7">
        <f>IF($D60="","",IF(AND(N($B60)&gt;=IF($C$4="",0,$C$4),N($B60)&lt;=IF($E$4="",2958465,$E$4)),COUNTIFS($D$7:$D$206,$D60,$C$7:$C$206,$C60,$B$7:$B$206,"&gt;="&amp;IF($C$4="",0,$C$4),$B$7:$B$206,"&lt;="&amp;IF($E$4="",2958465,$E$4)),""))</f>
        <v/>
      </c>
      <c r="Q60" s="17" t="n"/>
    </row>
    <row r="61">
      <c r="A61" s="8" t="n"/>
      <c r="B61" s="22" t="n"/>
      <c r="C61" s="8" t="n"/>
      <c r="D61" s="8" t="n"/>
      <c r="E61" s="16" t="n"/>
      <c r="F61" s="16" t="n"/>
      <c r="G61" s="8" t="n"/>
      <c r="H61" s="8" t="n"/>
      <c r="I61" s="22" t="n"/>
      <c r="J61" s="22" t="n"/>
      <c r="K61" s="16" t="n"/>
      <c r="L61" s="7">
        <f>IF(AND($B61="",$E61=""),"",IF($J61&lt;&gt;"","完了",IF($G61="その場で直した","完了",IF($G61="安全の担当へ渡した","渡し済み",IF($G61&lt;&gt;"記録に回す","扱いを選ぶ",IF(NOT(ISNUMBER($I61)),"期限なし",IF($I61&lt;TODAY(),"期限超過","対応中")))))))</f>
        <v/>
      </c>
      <c r="M61" s="25">
        <f>IF(OR($L61="対応中",$L61="期限超過"),$I61-TODAY(),"")</f>
        <v/>
      </c>
      <c r="N61" s="26">
        <f>IF(AND(ISNUMBER($B61),ISNUMBER($J61)),$J61-$B61,"")</f>
        <v/>
      </c>
      <c r="O61" s="7">
        <f>IF($D61="","",IF(AND(N($B61)&gt;=IF($C$4="",0,$C$4),N($B61)&lt;=IF($E$4="",2958465,$E$4)),COUNTIFS($D$7:$D$206,$D61,$B$7:$B$206,"&gt;="&amp;IF($C$4="",0,$C$4),$B$7:$B$206,"&lt;="&amp;IF($E$4="",2958465,$E$4)),""))</f>
        <v/>
      </c>
      <c r="P61" s="7">
        <f>IF($D61="","",IF(AND(N($B61)&gt;=IF($C$4="",0,$C$4),N($B61)&lt;=IF($E$4="",2958465,$E$4)),COUNTIFS($D$7:$D$206,$D61,$C$7:$C$206,$C61,$B$7:$B$206,"&gt;="&amp;IF($C$4="",0,$C$4),$B$7:$B$206,"&lt;="&amp;IF($E$4="",2958465,$E$4)),""))</f>
        <v/>
      </c>
      <c r="Q61" s="17" t="n"/>
    </row>
    <row r="62">
      <c r="A62" s="8" t="n"/>
      <c r="B62" s="22" t="n"/>
      <c r="C62" s="8" t="n"/>
      <c r="D62" s="8" t="n"/>
      <c r="E62" s="16" t="n"/>
      <c r="F62" s="16" t="n"/>
      <c r="G62" s="8" t="n"/>
      <c r="H62" s="8" t="n"/>
      <c r="I62" s="22" t="n"/>
      <c r="J62" s="22" t="n"/>
      <c r="K62" s="16" t="n"/>
      <c r="L62" s="7">
        <f>IF(AND($B62="",$E62=""),"",IF($J62&lt;&gt;"","完了",IF($G62="その場で直した","完了",IF($G62="安全の担当へ渡した","渡し済み",IF($G62&lt;&gt;"記録に回す","扱いを選ぶ",IF(NOT(ISNUMBER($I62)),"期限なし",IF($I62&lt;TODAY(),"期限超過","対応中")))))))</f>
        <v/>
      </c>
      <c r="M62" s="25">
        <f>IF(OR($L62="対応中",$L62="期限超過"),$I62-TODAY(),"")</f>
        <v/>
      </c>
      <c r="N62" s="26">
        <f>IF(AND(ISNUMBER($B62),ISNUMBER($J62)),$J62-$B62,"")</f>
        <v/>
      </c>
      <c r="O62" s="7">
        <f>IF($D62="","",IF(AND(N($B62)&gt;=IF($C$4="",0,$C$4),N($B62)&lt;=IF($E$4="",2958465,$E$4)),COUNTIFS($D$7:$D$206,$D62,$B$7:$B$206,"&gt;="&amp;IF($C$4="",0,$C$4),$B$7:$B$206,"&lt;="&amp;IF($E$4="",2958465,$E$4)),""))</f>
        <v/>
      </c>
      <c r="P62" s="7">
        <f>IF($D62="","",IF(AND(N($B62)&gt;=IF($C$4="",0,$C$4),N($B62)&lt;=IF($E$4="",2958465,$E$4)),COUNTIFS($D$7:$D$206,$D62,$C$7:$C$206,$C62,$B$7:$B$206,"&gt;="&amp;IF($C$4="",0,$C$4),$B$7:$B$206,"&lt;="&amp;IF($E$4="",2958465,$E$4)),""))</f>
        <v/>
      </c>
      <c r="Q62" s="17" t="n"/>
    </row>
    <row r="63">
      <c r="A63" s="8" t="n"/>
      <c r="B63" s="22" t="n"/>
      <c r="C63" s="8" t="n"/>
      <c r="D63" s="8" t="n"/>
      <c r="E63" s="16" t="n"/>
      <c r="F63" s="16" t="n"/>
      <c r="G63" s="8" t="n"/>
      <c r="H63" s="8" t="n"/>
      <c r="I63" s="22" t="n"/>
      <c r="J63" s="22" t="n"/>
      <c r="K63" s="16" t="n"/>
      <c r="L63" s="7">
        <f>IF(AND($B63="",$E63=""),"",IF($J63&lt;&gt;"","完了",IF($G63="その場で直した","完了",IF($G63="安全の担当へ渡した","渡し済み",IF($G63&lt;&gt;"記録に回す","扱いを選ぶ",IF(NOT(ISNUMBER($I63)),"期限なし",IF($I63&lt;TODAY(),"期限超過","対応中")))))))</f>
        <v/>
      </c>
      <c r="M63" s="25">
        <f>IF(OR($L63="対応中",$L63="期限超過"),$I63-TODAY(),"")</f>
        <v/>
      </c>
      <c r="N63" s="26">
        <f>IF(AND(ISNUMBER($B63),ISNUMBER($J63)),$J63-$B63,"")</f>
        <v/>
      </c>
      <c r="O63" s="7">
        <f>IF($D63="","",IF(AND(N($B63)&gt;=IF($C$4="",0,$C$4),N($B63)&lt;=IF($E$4="",2958465,$E$4)),COUNTIFS($D$7:$D$206,$D63,$B$7:$B$206,"&gt;="&amp;IF($C$4="",0,$C$4),$B$7:$B$206,"&lt;="&amp;IF($E$4="",2958465,$E$4)),""))</f>
        <v/>
      </c>
      <c r="P63" s="7">
        <f>IF($D63="","",IF(AND(N($B63)&gt;=IF($C$4="",0,$C$4),N($B63)&lt;=IF($E$4="",2958465,$E$4)),COUNTIFS($D$7:$D$206,$D63,$C$7:$C$206,$C63,$B$7:$B$206,"&gt;="&amp;IF($C$4="",0,$C$4),$B$7:$B$206,"&lt;="&amp;IF($E$4="",2958465,$E$4)),""))</f>
        <v/>
      </c>
      <c r="Q63" s="17" t="n"/>
    </row>
    <row r="64">
      <c r="A64" s="8" t="n"/>
      <c r="B64" s="22" t="n"/>
      <c r="C64" s="8" t="n"/>
      <c r="D64" s="8" t="n"/>
      <c r="E64" s="16" t="n"/>
      <c r="F64" s="16" t="n"/>
      <c r="G64" s="8" t="n"/>
      <c r="H64" s="8" t="n"/>
      <c r="I64" s="22" t="n"/>
      <c r="J64" s="22" t="n"/>
      <c r="K64" s="16" t="n"/>
      <c r="L64" s="7">
        <f>IF(AND($B64="",$E64=""),"",IF($J64&lt;&gt;"","完了",IF($G64="その場で直した","完了",IF($G64="安全の担当へ渡した","渡し済み",IF($G64&lt;&gt;"記録に回す","扱いを選ぶ",IF(NOT(ISNUMBER($I64)),"期限なし",IF($I64&lt;TODAY(),"期限超過","対応中")))))))</f>
        <v/>
      </c>
      <c r="M64" s="25">
        <f>IF(OR($L64="対応中",$L64="期限超過"),$I64-TODAY(),"")</f>
        <v/>
      </c>
      <c r="N64" s="26">
        <f>IF(AND(ISNUMBER($B64),ISNUMBER($J64)),$J64-$B64,"")</f>
        <v/>
      </c>
      <c r="O64" s="7">
        <f>IF($D64="","",IF(AND(N($B64)&gt;=IF($C$4="",0,$C$4),N($B64)&lt;=IF($E$4="",2958465,$E$4)),COUNTIFS($D$7:$D$206,$D64,$B$7:$B$206,"&gt;="&amp;IF($C$4="",0,$C$4),$B$7:$B$206,"&lt;="&amp;IF($E$4="",2958465,$E$4)),""))</f>
        <v/>
      </c>
      <c r="P64" s="7">
        <f>IF($D64="","",IF(AND(N($B64)&gt;=IF($C$4="",0,$C$4),N($B64)&lt;=IF($E$4="",2958465,$E$4)),COUNTIFS($D$7:$D$206,$D64,$C$7:$C$206,$C64,$B$7:$B$206,"&gt;="&amp;IF($C$4="",0,$C$4),$B$7:$B$206,"&lt;="&amp;IF($E$4="",2958465,$E$4)),""))</f>
        <v/>
      </c>
      <c r="Q64" s="17" t="n"/>
    </row>
    <row r="65">
      <c r="A65" s="8" t="n"/>
      <c r="B65" s="22" t="n"/>
      <c r="C65" s="8" t="n"/>
      <c r="D65" s="8" t="n"/>
      <c r="E65" s="16" t="n"/>
      <c r="F65" s="16" t="n"/>
      <c r="G65" s="8" t="n"/>
      <c r="H65" s="8" t="n"/>
      <c r="I65" s="22" t="n"/>
      <c r="J65" s="22" t="n"/>
      <c r="K65" s="16" t="n"/>
      <c r="L65" s="7">
        <f>IF(AND($B65="",$E65=""),"",IF($J65&lt;&gt;"","完了",IF($G65="その場で直した","完了",IF($G65="安全の担当へ渡した","渡し済み",IF($G65&lt;&gt;"記録に回す","扱いを選ぶ",IF(NOT(ISNUMBER($I65)),"期限なし",IF($I65&lt;TODAY(),"期限超過","対応中")))))))</f>
        <v/>
      </c>
      <c r="M65" s="25">
        <f>IF(OR($L65="対応中",$L65="期限超過"),$I65-TODAY(),"")</f>
        <v/>
      </c>
      <c r="N65" s="26">
        <f>IF(AND(ISNUMBER($B65),ISNUMBER($J65)),$J65-$B65,"")</f>
        <v/>
      </c>
      <c r="O65" s="7">
        <f>IF($D65="","",IF(AND(N($B65)&gt;=IF($C$4="",0,$C$4),N($B65)&lt;=IF($E$4="",2958465,$E$4)),COUNTIFS($D$7:$D$206,$D65,$B$7:$B$206,"&gt;="&amp;IF($C$4="",0,$C$4),$B$7:$B$206,"&lt;="&amp;IF($E$4="",2958465,$E$4)),""))</f>
        <v/>
      </c>
      <c r="P65" s="7">
        <f>IF($D65="","",IF(AND(N($B65)&gt;=IF($C$4="",0,$C$4),N($B65)&lt;=IF($E$4="",2958465,$E$4)),COUNTIFS($D$7:$D$206,$D65,$C$7:$C$206,$C65,$B$7:$B$206,"&gt;="&amp;IF($C$4="",0,$C$4),$B$7:$B$206,"&lt;="&amp;IF($E$4="",2958465,$E$4)),""))</f>
        <v/>
      </c>
      <c r="Q65" s="17" t="n"/>
    </row>
    <row r="66">
      <c r="A66" s="8" t="n"/>
      <c r="B66" s="22" t="n"/>
      <c r="C66" s="8" t="n"/>
      <c r="D66" s="8" t="n"/>
      <c r="E66" s="16" t="n"/>
      <c r="F66" s="16" t="n"/>
      <c r="G66" s="8" t="n"/>
      <c r="H66" s="8" t="n"/>
      <c r="I66" s="22" t="n"/>
      <c r="J66" s="22" t="n"/>
      <c r="K66" s="16" t="n"/>
      <c r="L66" s="7">
        <f>IF(AND($B66="",$E66=""),"",IF($J66&lt;&gt;"","完了",IF($G66="その場で直した","完了",IF($G66="安全の担当へ渡した","渡し済み",IF($G66&lt;&gt;"記録に回す","扱いを選ぶ",IF(NOT(ISNUMBER($I66)),"期限なし",IF($I66&lt;TODAY(),"期限超過","対応中")))))))</f>
        <v/>
      </c>
      <c r="M66" s="25">
        <f>IF(OR($L66="対応中",$L66="期限超過"),$I66-TODAY(),"")</f>
        <v/>
      </c>
      <c r="N66" s="26">
        <f>IF(AND(ISNUMBER($B66),ISNUMBER($J66)),$J66-$B66,"")</f>
        <v/>
      </c>
      <c r="O66" s="7">
        <f>IF($D66="","",IF(AND(N($B66)&gt;=IF($C$4="",0,$C$4),N($B66)&lt;=IF($E$4="",2958465,$E$4)),COUNTIFS($D$7:$D$206,$D66,$B$7:$B$206,"&gt;="&amp;IF($C$4="",0,$C$4),$B$7:$B$206,"&lt;="&amp;IF($E$4="",2958465,$E$4)),""))</f>
        <v/>
      </c>
      <c r="P66" s="7">
        <f>IF($D66="","",IF(AND(N($B66)&gt;=IF($C$4="",0,$C$4),N($B66)&lt;=IF($E$4="",2958465,$E$4)),COUNTIFS($D$7:$D$206,$D66,$C$7:$C$206,$C66,$B$7:$B$206,"&gt;="&amp;IF($C$4="",0,$C$4),$B$7:$B$206,"&lt;="&amp;IF($E$4="",2958465,$E$4)),""))</f>
        <v/>
      </c>
      <c r="Q66" s="17" t="n"/>
    </row>
    <row r="67">
      <c r="A67" s="8" t="n"/>
      <c r="B67" s="22" t="n"/>
      <c r="C67" s="8" t="n"/>
      <c r="D67" s="8" t="n"/>
      <c r="E67" s="16" t="n"/>
      <c r="F67" s="16" t="n"/>
      <c r="G67" s="8" t="n"/>
      <c r="H67" s="8" t="n"/>
      <c r="I67" s="22" t="n"/>
      <c r="J67" s="22" t="n"/>
      <c r="K67" s="16" t="n"/>
      <c r="L67" s="7">
        <f>IF(AND($B67="",$E67=""),"",IF($J67&lt;&gt;"","完了",IF($G67="その場で直した","完了",IF($G67="安全の担当へ渡した","渡し済み",IF($G67&lt;&gt;"記録に回す","扱いを選ぶ",IF(NOT(ISNUMBER($I67)),"期限なし",IF($I67&lt;TODAY(),"期限超過","対応中")))))))</f>
        <v/>
      </c>
      <c r="M67" s="25">
        <f>IF(OR($L67="対応中",$L67="期限超過"),$I67-TODAY(),"")</f>
        <v/>
      </c>
      <c r="N67" s="26">
        <f>IF(AND(ISNUMBER($B67),ISNUMBER($J67)),$J67-$B67,"")</f>
        <v/>
      </c>
      <c r="O67" s="7">
        <f>IF($D67="","",IF(AND(N($B67)&gt;=IF($C$4="",0,$C$4),N($B67)&lt;=IF($E$4="",2958465,$E$4)),COUNTIFS($D$7:$D$206,$D67,$B$7:$B$206,"&gt;="&amp;IF($C$4="",0,$C$4),$B$7:$B$206,"&lt;="&amp;IF($E$4="",2958465,$E$4)),""))</f>
        <v/>
      </c>
      <c r="P67" s="7">
        <f>IF($D67="","",IF(AND(N($B67)&gt;=IF($C$4="",0,$C$4),N($B67)&lt;=IF($E$4="",2958465,$E$4)),COUNTIFS($D$7:$D$206,$D67,$C$7:$C$206,$C67,$B$7:$B$206,"&gt;="&amp;IF($C$4="",0,$C$4),$B$7:$B$206,"&lt;="&amp;IF($E$4="",2958465,$E$4)),""))</f>
        <v/>
      </c>
      <c r="Q67" s="17" t="n"/>
    </row>
    <row r="68">
      <c r="A68" s="8" t="n"/>
      <c r="B68" s="22" t="n"/>
      <c r="C68" s="8" t="n"/>
      <c r="D68" s="8" t="n"/>
      <c r="E68" s="16" t="n"/>
      <c r="F68" s="16" t="n"/>
      <c r="G68" s="8" t="n"/>
      <c r="H68" s="8" t="n"/>
      <c r="I68" s="22" t="n"/>
      <c r="J68" s="22" t="n"/>
      <c r="K68" s="16" t="n"/>
      <c r="L68" s="7">
        <f>IF(AND($B68="",$E68=""),"",IF($J68&lt;&gt;"","完了",IF($G68="その場で直した","完了",IF($G68="安全の担当へ渡した","渡し済み",IF($G68&lt;&gt;"記録に回す","扱いを選ぶ",IF(NOT(ISNUMBER($I68)),"期限なし",IF($I68&lt;TODAY(),"期限超過","対応中")))))))</f>
        <v/>
      </c>
      <c r="M68" s="25">
        <f>IF(OR($L68="対応中",$L68="期限超過"),$I68-TODAY(),"")</f>
        <v/>
      </c>
      <c r="N68" s="26">
        <f>IF(AND(ISNUMBER($B68),ISNUMBER($J68)),$J68-$B68,"")</f>
        <v/>
      </c>
      <c r="O68" s="7">
        <f>IF($D68="","",IF(AND(N($B68)&gt;=IF($C$4="",0,$C$4),N($B68)&lt;=IF($E$4="",2958465,$E$4)),COUNTIFS($D$7:$D$206,$D68,$B$7:$B$206,"&gt;="&amp;IF($C$4="",0,$C$4),$B$7:$B$206,"&lt;="&amp;IF($E$4="",2958465,$E$4)),""))</f>
        <v/>
      </c>
      <c r="P68" s="7">
        <f>IF($D68="","",IF(AND(N($B68)&gt;=IF($C$4="",0,$C$4),N($B68)&lt;=IF($E$4="",2958465,$E$4)),COUNTIFS($D$7:$D$206,$D68,$C$7:$C$206,$C68,$B$7:$B$206,"&gt;="&amp;IF($C$4="",0,$C$4),$B$7:$B$206,"&lt;="&amp;IF($E$4="",2958465,$E$4)),""))</f>
        <v/>
      </c>
      <c r="Q68" s="17" t="n"/>
    </row>
    <row r="69">
      <c r="A69" s="8" t="n"/>
      <c r="B69" s="22" t="n"/>
      <c r="C69" s="8" t="n"/>
      <c r="D69" s="8" t="n"/>
      <c r="E69" s="16" t="n"/>
      <c r="F69" s="16" t="n"/>
      <c r="G69" s="8" t="n"/>
      <c r="H69" s="8" t="n"/>
      <c r="I69" s="22" t="n"/>
      <c r="J69" s="22" t="n"/>
      <c r="K69" s="16" t="n"/>
      <c r="L69" s="7">
        <f>IF(AND($B69="",$E69=""),"",IF($J69&lt;&gt;"","完了",IF($G69="その場で直した","完了",IF($G69="安全の担当へ渡した","渡し済み",IF($G69&lt;&gt;"記録に回す","扱いを選ぶ",IF(NOT(ISNUMBER($I69)),"期限なし",IF($I69&lt;TODAY(),"期限超過","対応中")))))))</f>
        <v/>
      </c>
      <c r="M69" s="25">
        <f>IF(OR($L69="対応中",$L69="期限超過"),$I69-TODAY(),"")</f>
        <v/>
      </c>
      <c r="N69" s="26">
        <f>IF(AND(ISNUMBER($B69),ISNUMBER($J69)),$J69-$B69,"")</f>
        <v/>
      </c>
      <c r="O69" s="7">
        <f>IF($D69="","",IF(AND(N($B69)&gt;=IF($C$4="",0,$C$4),N($B69)&lt;=IF($E$4="",2958465,$E$4)),COUNTIFS($D$7:$D$206,$D69,$B$7:$B$206,"&gt;="&amp;IF($C$4="",0,$C$4),$B$7:$B$206,"&lt;="&amp;IF($E$4="",2958465,$E$4)),""))</f>
        <v/>
      </c>
      <c r="P69" s="7">
        <f>IF($D69="","",IF(AND(N($B69)&gt;=IF($C$4="",0,$C$4),N($B69)&lt;=IF($E$4="",2958465,$E$4)),COUNTIFS($D$7:$D$206,$D69,$C$7:$C$206,$C69,$B$7:$B$206,"&gt;="&amp;IF($C$4="",0,$C$4),$B$7:$B$206,"&lt;="&amp;IF($E$4="",2958465,$E$4)),""))</f>
        <v/>
      </c>
      <c r="Q69" s="17" t="n"/>
    </row>
    <row r="70">
      <c r="A70" s="8" t="n"/>
      <c r="B70" s="22" t="n"/>
      <c r="C70" s="8" t="n"/>
      <c r="D70" s="8" t="n"/>
      <c r="E70" s="16" t="n"/>
      <c r="F70" s="16" t="n"/>
      <c r="G70" s="8" t="n"/>
      <c r="H70" s="8" t="n"/>
      <c r="I70" s="22" t="n"/>
      <c r="J70" s="22" t="n"/>
      <c r="K70" s="16" t="n"/>
      <c r="L70" s="7">
        <f>IF(AND($B70="",$E70=""),"",IF($J70&lt;&gt;"","完了",IF($G70="その場で直した","完了",IF($G70="安全の担当へ渡した","渡し済み",IF($G70&lt;&gt;"記録に回す","扱いを選ぶ",IF(NOT(ISNUMBER($I70)),"期限なし",IF($I70&lt;TODAY(),"期限超過","対応中")))))))</f>
        <v/>
      </c>
      <c r="M70" s="25">
        <f>IF(OR($L70="対応中",$L70="期限超過"),$I70-TODAY(),"")</f>
        <v/>
      </c>
      <c r="N70" s="26">
        <f>IF(AND(ISNUMBER($B70),ISNUMBER($J70)),$J70-$B70,"")</f>
        <v/>
      </c>
      <c r="O70" s="7">
        <f>IF($D70="","",IF(AND(N($B70)&gt;=IF($C$4="",0,$C$4),N($B70)&lt;=IF($E$4="",2958465,$E$4)),COUNTIFS($D$7:$D$206,$D70,$B$7:$B$206,"&gt;="&amp;IF($C$4="",0,$C$4),$B$7:$B$206,"&lt;="&amp;IF($E$4="",2958465,$E$4)),""))</f>
        <v/>
      </c>
      <c r="P70" s="7">
        <f>IF($D70="","",IF(AND(N($B70)&gt;=IF($C$4="",0,$C$4),N($B70)&lt;=IF($E$4="",2958465,$E$4)),COUNTIFS($D$7:$D$206,$D70,$C$7:$C$206,$C70,$B$7:$B$206,"&gt;="&amp;IF($C$4="",0,$C$4),$B$7:$B$206,"&lt;="&amp;IF($E$4="",2958465,$E$4)),""))</f>
        <v/>
      </c>
      <c r="Q70" s="17" t="n"/>
    </row>
    <row r="71">
      <c r="A71" s="8" t="n"/>
      <c r="B71" s="22" t="n"/>
      <c r="C71" s="8" t="n"/>
      <c r="D71" s="8" t="n"/>
      <c r="E71" s="16" t="n"/>
      <c r="F71" s="16" t="n"/>
      <c r="G71" s="8" t="n"/>
      <c r="H71" s="8" t="n"/>
      <c r="I71" s="22" t="n"/>
      <c r="J71" s="22" t="n"/>
      <c r="K71" s="16" t="n"/>
      <c r="L71" s="7">
        <f>IF(AND($B71="",$E71=""),"",IF($J71&lt;&gt;"","完了",IF($G71="その場で直した","完了",IF($G71="安全の担当へ渡した","渡し済み",IF($G71&lt;&gt;"記録に回す","扱いを選ぶ",IF(NOT(ISNUMBER($I71)),"期限なし",IF($I71&lt;TODAY(),"期限超過","対応中")))))))</f>
        <v/>
      </c>
      <c r="M71" s="25">
        <f>IF(OR($L71="対応中",$L71="期限超過"),$I71-TODAY(),"")</f>
        <v/>
      </c>
      <c r="N71" s="26">
        <f>IF(AND(ISNUMBER($B71),ISNUMBER($J71)),$J71-$B71,"")</f>
        <v/>
      </c>
      <c r="O71" s="7">
        <f>IF($D71="","",IF(AND(N($B71)&gt;=IF($C$4="",0,$C$4),N($B71)&lt;=IF($E$4="",2958465,$E$4)),COUNTIFS($D$7:$D$206,$D71,$B$7:$B$206,"&gt;="&amp;IF($C$4="",0,$C$4),$B$7:$B$206,"&lt;="&amp;IF($E$4="",2958465,$E$4)),""))</f>
        <v/>
      </c>
      <c r="P71" s="7">
        <f>IF($D71="","",IF(AND(N($B71)&gt;=IF($C$4="",0,$C$4),N($B71)&lt;=IF($E$4="",2958465,$E$4)),COUNTIFS($D$7:$D$206,$D71,$C$7:$C$206,$C71,$B$7:$B$206,"&gt;="&amp;IF($C$4="",0,$C$4),$B$7:$B$206,"&lt;="&amp;IF($E$4="",2958465,$E$4)),""))</f>
        <v/>
      </c>
      <c r="Q71" s="17" t="n"/>
    </row>
    <row r="72">
      <c r="A72" s="8" t="n"/>
      <c r="B72" s="22" t="n"/>
      <c r="C72" s="8" t="n"/>
      <c r="D72" s="8" t="n"/>
      <c r="E72" s="16" t="n"/>
      <c r="F72" s="16" t="n"/>
      <c r="G72" s="8" t="n"/>
      <c r="H72" s="8" t="n"/>
      <c r="I72" s="22" t="n"/>
      <c r="J72" s="22" t="n"/>
      <c r="K72" s="16" t="n"/>
      <c r="L72" s="7">
        <f>IF(AND($B72="",$E72=""),"",IF($J72&lt;&gt;"","完了",IF($G72="その場で直した","完了",IF($G72="安全の担当へ渡した","渡し済み",IF($G72&lt;&gt;"記録に回す","扱いを選ぶ",IF(NOT(ISNUMBER($I72)),"期限なし",IF($I72&lt;TODAY(),"期限超過","対応中")))))))</f>
        <v/>
      </c>
      <c r="M72" s="25">
        <f>IF(OR($L72="対応中",$L72="期限超過"),$I72-TODAY(),"")</f>
        <v/>
      </c>
      <c r="N72" s="26">
        <f>IF(AND(ISNUMBER($B72),ISNUMBER($J72)),$J72-$B72,"")</f>
        <v/>
      </c>
      <c r="O72" s="7">
        <f>IF($D72="","",IF(AND(N($B72)&gt;=IF($C$4="",0,$C$4),N($B72)&lt;=IF($E$4="",2958465,$E$4)),COUNTIFS($D$7:$D$206,$D72,$B$7:$B$206,"&gt;="&amp;IF($C$4="",0,$C$4),$B$7:$B$206,"&lt;="&amp;IF($E$4="",2958465,$E$4)),""))</f>
        <v/>
      </c>
      <c r="P72" s="7">
        <f>IF($D72="","",IF(AND(N($B72)&gt;=IF($C$4="",0,$C$4),N($B72)&lt;=IF($E$4="",2958465,$E$4)),COUNTIFS($D$7:$D$206,$D72,$C$7:$C$206,$C72,$B$7:$B$206,"&gt;="&amp;IF($C$4="",0,$C$4),$B$7:$B$206,"&lt;="&amp;IF($E$4="",2958465,$E$4)),""))</f>
        <v/>
      </c>
      <c r="Q72" s="17" t="n"/>
    </row>
    <row r="73">
      <c r="A73" s="8" t="n"/>
      <c r="B73" s="22" t="n"/>
      <c r="C73" s="8" t="n"/>
      <c r="D73" s="8" t="n"/>
      <c r="E73" s="16" t="n"/>
      <c r="F73" s="16" t="n"/>
      <c r="G73" s="8" t="n"/>
      <c r="H73" s="8" t="n"/>
      <c r="I73" s="22" t="n"/>
      <c r="J73" s="22" t="n"/>
      <c r="K73" s="16" t="n"/>
      <c r="L73" s="7">
        <f>IF(AND($B73="",$E73=""),"",IF($J73&lt;&gt;"","完了",IF($G73="その場で直した","完了",IF($G73="安全の担当へ渡した","渡し済み",IF($G73&lt;&gt;"記録に回す","扱いを選ぶ",IF(NOT(ISNUMBER($I73)),"期限なし",IF($I73&lt;TODAY(),"期限超過","対応中")))))))</f>
        <v/>
      </c>
      <c r="M73" s="25">
        <f>IF(OR($L73="対応中",$L73="期限超過"),$I73-TODAY(),"")</f>
        <v/>
      </c>
      <c r="N73" s="26">
        <f>IF(AND(ISNUMBER($B73),ISNUMBER($J73)),$J73-$B73,"")</f>
        <v/>
      </c>
      <c r="O73" s="7">
        <f>IF($D73="","",IF(AND(N($B73)&gt;=IF($C$4="",0,$C$4),N($B73)&lt;=IF($E$4="",2958465,$E$4)),COUNTIFS($D$7:$D$206,$D73,$B$7:$B$206,"&gt;="&amp;IF($C$4="",0,$C$4),$B$7:$B$206,"&lt;="&amp;IF($E$4="",2958465,$E$4)),""))</f>
        <v/>
      </c>
      <c r="P73" s="7">
        <f>IF($D73="","",IF(AND(N($B73)&gt;=IF($C$4="",0,$C$4),N($B73)&lt;=IF($E$4="",2958465,$E$4)),COUNTIFS($D$7:$D$206,$D73,$C$7:$C$206,$C73,$B$7:$B$206,"&gt;="&amp;IF($C$4="",0,$C$4),$B$7:$B$206,"&lt;="&amp;IF($E$4="",2958465,$E$4)),""))</f>
        <v/>
      </c>
      <c r="Q73" s="17" t="n"/>
    </row>
    <row r="74">
      <c r="A74" s="8" t="n"/>
      <c r="B74" s="22" t="n"/>
      <c r="C74" s="8" t="n"/>
      <c r="D74" s="8" t="n"/>
      <c r="E74" s="16" t="n"/>
      <c r="F74" s="16" t="n"/>
      <c r="G74" s="8" t="n"/>
      <c r="H74" s="8" t="n"/>
      <c r="I74" s="22" t="n"/>
      <c r="J74" s="22" t="n"/>
      <c r="K74" s="16" t="n"/>
      <c r="L74" s="7">
        <f>IF(AND($B74="",$E74=""),"",IF($J74&lt;&gt;"","完了",IF($G74="その場で直した","完了",IF($G74="安全の担当へ渡した","渡し済み",IF($G74&lt;&gt;"記録に回す","扱いを選ぶ",IF(NOT(ISNUMBER($I74)),"期限なし",IF($I74&lt;TODAY(),"期限超過","対応中")))))))</f>
        <v/>
      </c>
      <c r="M74" s="25">
        <f>IF(OR($L74="対応中",$L74="期限超過"),$I74-TODAY(),"")</f>
        <v/>
      </c>
      <c r="N74" s="26">
        <f>IF(AND(ISNUMBER($B74),ISNUMBER($J74)),$J74-$B74,"")</f>
        <v/>
      </c>
      <c r="O74" s="7">
        <f>IF($D74="","",IF(AND(N($B74)&gt;=IF($C$4="",0,$C$4),N($B74)&lt;=IF($E$4="",2958465,$E$4)),COUNTIFS($D$7:$D$206,$D74,$B$7:$B$206,"&gt;="&amp;IF($C$4="",0,$C$4),$B$7:$B$206,"&lt;="&amp;IF($E$4="",2958465,$E$4)),""))</f>
        <v/>
      </c>
      <c r="P74" s="7">
        <f>IF($D74="","",IF(AND(N($B74)&gt;=IF($C$4="",0,$C$4),N($B74)&lt;=IF($E$4="",2958465,$E$4)),COUNTIFS($D$7:$D$206,$D74,$C$7:$C$206,$C74,$B$7:$B$206,"&gt;="&amp;IF($C$4="",0,$C$4),$B$7:$B$206,"&lt;="&amp;IF($E$4="",2958465,$E$4)),""))</f>
        <v/>
      </c>
      <c r="Q74" s="17" t="n"/>
    </row>
    <row r="75">
      <c r="A75" s="8" t="n"/>
      <c r="B75" s="22" t="n"/>
      <c r="C75" s="8" t="n"/>
      <c r="D75" s="8" t="n"/>
      <c r="E75" s="16" t="n"/>
      <c r="F75" s="16" t="n"/>
      <c r="G75" s="8" t="n"/>
      <c r="H75" s="8" t="n"/>
      <c r="I75" s="22" t="n"/>
      <c r="J75" s="22" t="n"/>
      <c r="K75" s="16" t="n"/>
      <c r="L75" s="7">
        <f>IF(AND($B75="",$E75=""),"",IF($J75&lt;&gt;"","完了",IF($G75="その場で直した","完了",IF($G75="安全の担当へ渡した","渡し済み",IF($G75&lt;&gt;"記録に回す","扱いを選ぶ",IF(NOT(ISNUMBER($I75)),"期限なし",IF($I75&lt;TODAY(),"期限超過","対応中")))))))</f>
        <v/>
      </c>
      <c r="M75" s="25">
        <f>IF(OR($L75="対応中",$L75="期限超過"),$I75-TODAY(),"")</f>
        <v/>
      </c>
      <c r="N75" s="26">
        <f>IF(AND(ISNUMBER($B75),ISNUMBER($J75)),$J75-$B75,"")</f>
        <v/>
      </c>
      <c r="O75" s="7">
        <f>IF($D75="","",IF(AND(N($B75)&gt;=IF($C$4="",0,$C$4),N($B75)&lt;=IF($E$4="",2958465,$E$4)),COUNTIFS($D$7:$D$206,$D75,$B$7:$B$206,"&gt;="&amp;IF($C$4="",0,$C$4),$B$7:$B$206,"&lt;="&amp;IF($E$4="",2958465,$E$4)),""))</f>
        <v/>
      </c>
      <c r="P75" s="7">
        <f>IF($D75="","",IF(AND(N($B75)&gt;=IF($C$4="",0,$C$4),N($B75)&lt;=IF($E$4="",2958465,$E$4)),COUNTIFS($D$7:$D$206,$D75,$C$7:$C$206,$C75,$B$7:$B$206,"&gt;="&amp;IF($C$4="",0,$C$4),$B$7:$B$206,"&lt;="&amp;IF($E$4="",2958465,$E$4)),""))</f>
        <v/>
      </c>
      <c r="Q75" s="17" t="n"/>
    </row>
    <row r="76">
      <c r="A76" s="8" t="n"/>
      <c r="B76" s="22" t="n"/>
      <c r="C76" s="8" t="n"/>
      <c r="D76" s="8" t="n"/>
      <c r="E76" s="16" t="n"/>
      <c r="F76" s="16" t="n"/>
      <c r="G76" s="8" t="n"/>
      <c r="H76" s="8" t="n"/>
      <c r="I76" s="22" t="n"/>
      <c r="J76" s="22" t="n"/>
      <c r="K76" s="16" t="n"/>
      <c r="L76" s="7">
        <f>IF(AND($B76="",$E76=""),"",IF($J76&lt;&gt;"","完了",IF($G76="その場で直した","完了",IF($G76="安全の担当へ渡した","渡し済み",IF($G76&lt;&gt;"記録に回す","扱いを選ぶ",IF(NOT(ISNUMBER($I76)),"期限なし",IF($I76&lt;TODAY(),"期限超過","対応中")))))))</f>
        <v/>
      </c>
      <c r="M76" s="25">
        <f>IF(OR($L76="対応中",$L76="期限超過"),$I76-TODAY(),"")</f>
        <v/>
      </c>
      <c r="N76" s="26">
        <f>IF(AND(ISNUMBER($B76),ISNUMBER($J76)),$J76-$B76,"")</f>
        <v/>
      </c>
      <c r="O76" s="7">
        <f>IF($D76="","",IF(AND(N($B76)&gt;=IF($C$4="",0,$C$4),N($B76)&lt;=IF($E$4="",2958465,$E$4)),COUNTIFS($D$7:$D$206,$D76,$B$7:$B$206,"&gt;="&amp;IF($C$4="",0,$C$4),$B$7:$B$206,"&lt;="&amp;IF($E$4="",2958465,$E$4)),""))</f>
        <v/>
      </c>
      <c r="P76" s="7">
        <f>IF($D76="","",IF(AND(N($B76)&gt;=IF($C$4="",0,$C$4),N($B76)&lt;=IF($E$4="",2958465,$E$4)),COUNTIFS($D$7:$D$206,$D76,$C$7:$C$206,$C76,$B$7:$B$206,"&gt;="&amp;IF($C$4="",0,$C$4),$B$7:$B$206,"&lt;="&amp;IF($E$4="",2958465,$E$4)),""))</f>
        <v/>
      </c>
      <c r="Q76" s="17" t="n"/>
    </row>
    <row r="77">
      <c r="A77" s="8" t="n"/>
      <c r="B77" s="22" t="n"/>
      <c r="C77" s="8" t="n"/>
      <c r="D77" s="8" t="n"/>
      <c r="E77" s="16" t="n"/>
      <c r="F77" s="16" t="n"/>
      <c r="G77" s="8" t="n"/>
      <c r="H77" s="8" t="n"/>
      <c r="I77" s="22" t="n"/>
      <c r="J77" s="22" t="n"/>
      <c r="K77" s="16" t="n"/>
      <c r="L77" s="7">
        <f>IF(AND($B77="",$E77=""),"",IF($J77&lt;&gt;"","完了",IF($G77="その場で直した","完了",IF($G77="安全の担当へ渡した","渡し済み",IF($G77&lt;&gt;"記録に回す","扱いを選ぶ",IF(NOT(ISNUMBER($I77)),"期限なし",IF($I77&lt;TODAY(),"期限超過","対応中")))))))</f>
        <v/>
      </c>
      <c r="M77" s="25">
        <f>IF(OR($L77="対応中",$L77="期限超過"),$I77-TODAY(),"")</f>
        <v/>
      </c>
      <c r="N77" s="26">
        <f>IF(AND(ISNUMBER($B77),ISNUMBER($J77)),$J77-$B77,"")</f>
        <v/>
      </c>
      <c r="O77" s="7">
        <f>IF($D77="","",IF(AND(N($B77)&gt;=IF($C$4="",0,$C$4),N($B77)&lt;=IF($E$4="",2958465,$E$4)),COUNTIFS($D$7:$D$206,$D77,$B$7:$B$206,"&gt;="&amp;IF($C$4="",0,$C$4),$B$7:$B$206,"&lt;="&amp;IF($E$4="",2958465,$E$4)),""))</f>
        <v/>
      </c>
      <c r="P77" s="7">
        <f>IF($D77="","",IF(AND(N($B77)&gt;=IF($C$4="",0,$C$4),N($B77)&lt;=IF($E$4="",2958465,$E$4)),COUNTIFS($D$7:$D$206,$D77,$C$7:$C$206,$C77,$B$7:$B$206,"&gt;="&amp;IF($C$4="",0,$C$4),$B$7:$B$206,"&lt;="&amp;IF($E$4="",2958465,$E$4)),""))</f>
        <v/>
      </c>
      <c r="Q77" s="17" t="n"/>
    </row>
    <row r="78">
      <c r="A78" s="8" t="n"/>
      <c r="B78" s="22" t="n"/>
      <c r="C78" s="8" t="n"/>
      <c r="D78" s="8" t="n"/>
      <c r="E78" s="16" t="n"/>
      <c r="F78" s="16" t="n"/>
      <c r="G78" s="8" t="n"/>
      <c r="H78" s="8" t="n"/>
      <c r="I78" s="22" t="n"/>
      <c r="J78" s="22" t="n"/>
      <c r="K78" s="16" t="n"/>
      <c r="L78" s="7">
        <f>IF(AND($B78="",$E78=""),"",IF($J78&lt;&gt;"","完了",IF($G78="その場で直した","完了",IF($G78="安全の担当へ渡した","渡し済み",IF($G78&lt;&gt;"記録に回す","扱いを選ぶ",IF(NOT(ISNUMBER($I78)),"期限なし",IF($I78&lt;TODAY(),"期限超過","対応中")))))))</f>
        <v/>
      </c>
      <c r="M78" s="25">
        <f>IF(OR($L78="対応中",$L78="期限超過"),$I78-TODAY(),"")</f>
        <v/>
      </c>
      <c r="N78" s="26">
        <f>IF(AND(ISNUMBER($B78),ISNUMBER($J78)),$J78-$B78,"")</f>
        <v/>
      </c>
      <c r="O78" s="7">
        <f>IF($D78="","",IF(AND(N($B78)&gt;=IF($C$4="",0,$C$4),N($B78)&lt;=IF($E$4="",2958465,$E$4)),COUNTIFS($D$7:$D$206,$D78,$B$7:$B$206,"&gt;="&amp;IF($C$4="",0,$C$4),$B$7:$B$206,"&lt;="&amp;IF($E$4="",2958465,$E$4)),""))</f>
        <v/>
      </c>
      <c r="P78" s="7">
        <f>IF($D78="","",IF(AND(N($B78)&gt;=IF($C$4="",0,$C$4),N($B78)&lt;=IF($E$4="",2958465,$E$4)),COUNTIFS($D$7:$D$206,$D78,$C$7:$C$206,$C78,$B$7:$B$206,"&gt;="&amp;IF($C$4="",0,$C$4),$B$7:$B$206,"&lt;="&amp;IF($E$4="",2958465,$E$4)),""))</f>
        <v/>
      </c>
      <c r="Q78" s="17" t="n"/>
    </row>
    <row r="79">
      <c r="A79" s="8" t="n"/>
      <c r="B79" s="22" t="n"/>
      <c r="C79" s="8" t="n"/>
      <c r="D79" s="8" t="n"/>
      <c r="E79" s="16" t="n"/>
      <c r="F79" s="16" t="n"/>
      <c r="G79" s="8" t="n"/>
      <c r="H79" s="8" t="n"/>
      <c r="I79" s="22" t="n"/>
      <c r="J79" s="22" t="n"/>
      <c r="K79" s="16" t="n"/>
      <c r="L79" s="7">
        <f>IF(AND($B79="",$E79=""),"",IF($J79&lt;&gt;"","完了",IF($G79="その場で直した","完了",IF($G79="安全の担当へ渡した","渡し済み",IF($G79&lt;&gt;"記録に回す","扱いを選ぶ",IF(NOT(ISNUMBER($I79)),"期限なし",IF($I79&lt;TODAY(),"期限超過","対応中")))))))</f>
        <v/>
      </c>
      <c r="M79" s="25">
        <f>IF(OR($L79="対応中",$L79="期限超過"),$I79-TODAY(),"")</f>
        <v/>
      </c>
      <c r="N79" s="26">
        <f>IF(AND(ISNUMBER($B79),ISNUMBER($J79)),$J79-$B79,"")</f>
        <v/>
      </c>
      <c r="O79" s="7">
        <f>IF($D79="","",IF(AND(N($B79)&gt;=IF($C$4="",0,$C$4),N($B79)&lt;=IF($E$4="",2958465,$E$4)),COUNTIFS($D$7:$D$206,$D79,$B$7:$B$206,"&gt;="&amp;IF($C$4="",0,$C$4),$B$7:$B$206,"&lt;="&amp;IF($E$4="",2958465,$E$4)),""))</f>
        <v/>
      </c>
      <c r="P79" s="7">
        <f>IF($D79="","",IF(AND(N($B79)&gt;=IF($C$4="",0,$C$4),N($B79)&lt;=IF($E$4="",2958465,$E$4)),COUNTIFS($D$7:$D$206,$D79,$C$7:$C$206,$C79,$B$7:$B$206,"&gt;="&amp;IF($C$4="",0,$C$4),$B$7:$B$206,"&lt;="&amp;IF($E$4="",2958465,$E$4)),""))</f>
        <v/>
      </c>
      <c r="Q79" s="17" t="n"/>
    </row>
    <row r="80">
      <c r="A80" s="8" t="n"/>
      <c r="B80" s="22" t="n"/>
      <c r="C80" s="8" t="n"/>
      <c r="D80" s="8" t="n"/>
      <c r="E80" s="16" t="n"/>
      <c r="F80" s="16" t="n"/>
      <c r="G80" s="8" t="n"/>
      <c r="H80" s="8" t="n"/>
      <c r="I80" s="22" t="n"/>
      <c r="J80" s="22" t="n"/>
      <c r="K80" s="16" t="n"/>
      <c r="L80" s="7">
        <f>IF(AND($B80="",$E80=""),"",IF($J80&lt;&gt;"","完了",IF($G80="その場で直した","完了",IF($G80="安全の担当へ渡した","渡し済み",IF($G80&lt;&gt;"記録に回す","扱いを選ぶ",IF(NOT(ISNUMBER($I80)),"期限なし",IF($I80&lt;TODAY(),"期限超過","対応中")))))))</f>
        <v/>
      </c>
      <c r="M80" s="25">
        <f>IF(OR($L80="対応中",$L80="期限超過"),$I80-TODAY(),"")</f>
        <v/>
      </c>
      <c r="N80" s="26">
        <f>IF(AND(ISNUMBER($B80),ISNUMBER($J80)),$J80-$B80,"")</f>
        <v/>
      </c>
      <c r="O80" s="7">
        <f>IF($D80="","",IF(AND(N($B80)&gt;=IF($C$4="",0,$C$4),N($B80)&lt;=IF($E$4="",2958465,$E$4)),COUNTIFS($D$7:$D$206,$D80,$B$7:$B$206,"&gt;="&amp;IF($C$4="",0,$C$4),$B$7:$B$206,"&lt;="&amp;IF($E$4="",2958465,$E$4)),""))</f>
        <v/>
      </c>
      <c r="P80" s="7">
        <f>IF($D80="","",IF(AND(N($B80)&gt;=IF($C$4="",0,$C$4),N($B80)&lt;=IF($E$4="",2958465,$E$4)),COUNTIFS($D$7:$D$206,$D80,$C$7:$C$206,$C80,$B$7:$B$206,"&gt;="&amp;IF($C$4="",0,$C$4),$B$7:$B$206,"&lt;="&amp;IF($E$4="",2958465,$E$4)),""))</f>
        <v/>
      </c>
      <c r="Q80" s="17" t="n"/>
    </row>
    <row r="81">
      <c r="A81" s="8" t="n"/>
      <c r="B81" s="22" t="n"/>
      <c r="C81" s="8" t="n"/>
      <c r="D81" s="8" t="n"/>
      <c r="E81" s="16" t="n"/>
      <c r="F81" s="16" t="n"/>
      <c r="G81" s="8" t="n"/>
      <c r="H81" s="8" t="n"/>
      <c r="I81" s="22" t="n"/>
      <c r="J81" s="22" t="n"/>
      <c r="K81" s="16" t="n"/>
      <c r="L81" s="7">
        <f>IF(AND($B81="",$E81=""),"",IF($J81&lt;&gt;"","完了",IF($G81="その場で直した","完了",IF($G81="安全の担当へ渡した","渡し済み",IF($G81&lt;&gt;"記録に回す","扱いを選ぶ",IF(NOT(ISNUMBER($I81)),"期限なし",IF($I81&lt;TODAY(),"期限超過","対応中")))))))</f>
        <v/>
      </c>
      <c r="M81" s="25">
        <f>IF(OR($L81="対応中",$L81="期限超過"),$I81-TODAY(),"")</f>
        <v/>
      </c>
      <c r="N81" s="26">
        <f>IF(AND(ISNUMBER($B81),ISNUMBER($J81)),$J81-$B81,"")</f>
        <v/>
      </c>
      <c r="O81" s="7">
        <f>IF($D81="","",IF(AND(N($B81)&gt;=IF($C$4="",0,$C$4),N($B81)&lt;=IF($E$4="",2958465,$E$4)),COUNTIFS($D$7:$D$206,$D81,$B$7:$B$206,"&gt;="&amp;IF($C$4="",0,$C$4),$B$7:$B$206,"&lt;="&amp;IF($E$4="",2958465,$E$4)),""))</f>
        <v/>
      </c>
      <c r="P81" s="7">
        <f>IF($D81="","",IF(AND(N($B81)&gt;=IF($C$4="",0,$C$4),N($B81)&lt;=IF($E$4="",2958465,$E$4)),COUNTIFS($D$7:$D$206,$D81,$C$7:$C$206,$C81,$B$7:$B$206,"&gt;="&amp;IF($C$4="",0,$C$4),$B$7:$B$206,"&lt;="&amp;IF($E$4="",2958465,$E$4)),""))</f>
        <v/>
      </c>
      <c r="Q81" s="17" t="n"/>
    </row>
    <row r="82">
      <c r="A82" s="8" t="n"/>
      <c r="B82" s="22" t="n"/>
      <c r="C82" s="8" t="n"/>
      <c r="D82" s="8" t="n"/>
      <c r="E82" s="16" t="n"/>
      <c r="F82" s="16" t="n"/>
      <c r="G82" s="8" t="n"/>
      <c r="H82" s="8" t="n"/>
      <c r="I82" s="22" t="n"/>
      <c r="J82" s="22" t="n"/>
      <c r="K82" s="16" t="n"/>
      <c r="L82" s="7">
        <f>IF(AND($B82="",$E82=""),"",IF($J82&lt;&gt;"","完了",IF($G82="その場で直した","完了",IF($G82="安全の担当へ渡した","渡し済み",IF($G82&lt;&gt;"記録に回す","扱いを選ぶ",IF(NOT(ISNUMBER($I82)),"期限なし",IF($I82&lt;TODAY(),"期限超過","対応中")))))))</f>
        <v/>
      </c>
      <c r="M82" s="25">
        <f>IF(OR($L82="対応中",$L82="期限超過"),$I82-TODAY(),"")</f>
        <v/>
      </c>
      <c r="N82" s="26">
        <f>IF(AND(ISNUMBER($B82),ISNUMBER($J82)),$J82-$B82,"")</f>
        <v/>
      </c>
      <c r="O82" s="7">
        <f>IF($D82="","",IF(AND(N($B82)&gt;=IF($C$4="",0,$C$4),N($B82)&lt;=IF($E$4="",2958465,$E$4)),COUNTIFS($D$7:$D$206,$D82,$B$7:$B$206,"&gt;="&amp;IF($C$4="",0,$C$4),$B$7:$B$206,"&lt;="&amp;IF($E$4="",2958465,$E$4)),""))</f>
        <v/>
      </c>
      <c r="P82" s="7">
        <f>IF($D82="","",IF(AND(N($B82)&gt;=IF($C$4="",0,$C$4),N($B82)&lt;=IF($E$4="",2958465,$E$4)),COUNTIFS($D$7:$D$206,$D82,$C$7:$C$206,$C82,$B$7:$B$206,"&gt;="&amp;IF($C$4="",0,$C$4),$B$7:$B$206,"&lt;="&amp;IF($E$4="",2958465,$E$4)),""))</f>
        <v/>
      </c>
      <c r="Q82" s="17" t="n"/>
    </row>
    <row r="83">
      <c r="A83" s="8" t="n"/>
      <c r="B83" s="22" t="n"/>
      <c r="C83" s="8" t="n"/>
      <c r="D83" s="8" t="n"/>
      <c r="E83" s="16" t="n"/>
      <c r="F83" s="16" t="n"/>
      <c r="G83" s="8" t="n"/>
      <c r="H83" s="8" t="n"/>
      <c r="I83" s="22" t="n"/>
      <c r="J83" s="22" t="n"/>
      <c r="K83" s="16" t="n"/>
      <c r="L83" s="7">
        <f>IF(AND($B83="",$E83=""),"",IF($J83&lt;&gt;"","完了",IF($G83="その場で直した","完了",IF($G83="安全の担当へ渡した","渡し済み",IF($G83&lt;&gt;"記録に回す","扱いを選ぶ",IF(NOT(ISNUMBER($I83)),"期限なし",IF($I83&lt;TODAY(),"期限超過","対応中")))))))</f>
        <v/>
      </c>
      <c r="M83" s="25">
        <f>IF(OR($L83="対応中",$L83="期限超過"),$I83-TODAY(),"")</f>
        <v/>
      </c>
      <c r="N83" s="26">
        <f>IF(AND(ISNUMBER($B83),ISNUMBER($J83)),$J83-$B83,"")</f>
        <v/>
      </c>
      <c r="O83" s="7">
        <f>IF($D83="","",IF(AND(N($B83)&gt;=IF($C$4="",0,$C$4),N($B83)&lt;=IF($E$4="",2958465,$E$4)),COUNTIFS($D$7:$D$206,$D83,$B$7:$B$206,"&gt;="&amp;IF($C$4="",0,$C$4),$B$7:$B$206,"&lt;="&amp;IF($E$4="",2958465,$E$4)),""))</f>
        <v/>
      </c>
      <c r="P83" s="7">
        <f>IF($D83="","",IF(AND(N($B83)&gt;=IF($C$4="",0,$C$4),N($B83)&lt;=IF($E$4="",2958465,$E$4)),COUNTIFS($D$7:$D$206,$D83,$C$7:$C$206,$C83,$B$7:$B$206,"&gt;="&amp;IF($C$4="",0,$C$4),$B$7:$B$206,"&lt;="&amp;IF($E$4="",2958465,$E$4)),""))</f>
        <v/>
      </c>
      <c r="Q83" s="17" t="n"/>
    </row>
    <row r="84">
      <c r="A84" s="8" t="n"/>
      <c r="B84" s="22" t="n"/>
      <c r="C84" s="8" t="n"/>
      <c r="D84" s="8" t="n"/>
      <c r="E84" s="16" t="n"/>
      <c r="F84" s="16" t="n"/>
      <c r="G84" s="8" t="n"/>
      <c r="H84" s="8" t="n"/>
      <c r="I84" s="22" t="n"/>
      <c r="J84" s="22" t="n"/>
      <c r="K84" s="16" t="n"/>
      <c r="L84" s="7">
        <f>IF(AND($B84="",$E84=""),"",IF($J84&lt;&gt;"","完了",IF($G84="その場で直した","完了",IF($G84="安全の担当へ渡した","渡し済み",IF($G84&lt;&gt;"記録に回す","扱いを選ぶ",IF(NOT(ISNUMBER($I84)),"期限なし",IF($I84&lt;TODAY(),"期限超過","対応中")))))))</f>
        <v/>
      </c>
      <c r="M84" s="25">
        <f>IF(OR($L84="対応中",$L84="期限超過"),$I84-TODAY(),"")</f>
        <v/>
      </c>
      <c r="N84" s="26">
        <f>IF(AND(ISNUMBER($B84),ISNUMBER($J84)),$J84-$B84,"")</f>
        <v/>
      </c>
      <c r="O84" s="7">
        <f>IF($D84="","",IF(AND(N($B84)&gt;=IF($C$4="",0,$C$4),N($B84)&lt;=IF($E$4="",2958465,$E$4)),COUNTIFS($D$7:$D$206,$D84,$B$7:$B$206,"&gt;="&amp;IF($C$4="",0,$C$4),$B$7:$B$206,"&lt;="&amp;IF($E$4="",2958465,$E$4)),""))</f>
        <v/>
      </c>
      <c r="P84" s="7">
        <f>IF($D84="","",IF(AND(N($B84)&gt;=IF($C$4="",0,$C$4),N($B84)&lt;=IF($E$4="",2958465,$E$4)),COUNTIFS($D$7:$D$206,$D84,$C$7:$C$206,$C84,$B$7:$B$206,"&gt;="&amp;IF($C$4="",0,$C$4),$B$7:$B$206,"&lt;="&amp;IF($E$4="",2958465,$E$4)),""))</f>
        <v/>
      </c>
      <c r="Q84" s="17" t="n"/>
    </row>
    <row r="85">
      <c r="A85" s="8" t="n"/>
      <c r="B85" s="22" t="n"/>
      <c r="C85" s="8" t="n"/>
      <c r="D85" s="8" t="n"/>
      <c r="E85" s="16" t="n"/>
      <c r="F85" s="16" t="n"/>
      <c r="G85" s="8" t="n"/>
      <c r="H85" s="8" t="n"/>
      <c r="I85" s="22" t="n"/>
      <c r="J85" s="22" t="n"/>
      <c r="K85" s="16" t="n"/>
      <c r="L85" s="7">
        <f>IF(AND($B85="",$E85=""),"",IF($J85&lt;&gt;"","完了",IF($G85="その場で直した","完了",IF($G85="安全の担当へ渡した","渡し済み",IF($G85&lt;&gt;"記録に回す","扱いを選ぶ",IF(NOT(ISNUMBER($I85)),"期限なし",IF($I85&lt;TODAY(),"期限超過","対応中")))))))</f>
        <v/>
      </c>
      <c r="M85" s="25">
        <f>IF(OR($L85="対応中",$L85="期限超過"),$I85-TODAY(),"")</f>
        <v/>
      </c>
      <c r="N85" s="26">
        <f>IF(AND(ISNUMBER($B85),ISNUMBER($J85)),$J85-$B85,"")</f>
        <v/>
      </c>
      <c r="O85" s="7">
        <f>IF($D85="","",IF(AND(N($B85)&gt;=IF($C$4="",0,$C$4),N($B85)&lt;=IF($E$4="",2958465,$E$4)),COUNTIFS($D$7:$D$206,$D85,$B$7:$B$206,"&gt;="&amp;IF($C$4="",0,$C$4),$B$7:$B$206,"&lt;="&amp;IF($E$4="",2958465,$E$4)),""))</f>
        <v/>
      </c>
      <c r="P85" s="7">
        <f>IF($D85="","",IF(AND(N($B85)&gt;=IF($C$4="",0,$C$4),N($B85)&lt;=IF($E$4="",2958465,$E$4)),COUNTIFS($D$7:$D$206,$D85,$C$7:$C$206,$C85,$B$7:$B$206,"&gt;="&amp;IF($C$4="",0,$C$4),$B$7:$B$206,"&lt;="&amp;IF($E$4="",2958465,$E$4)),""))</f>
        <v/>
      </c>
      <c r="Q85" s="17" t="n"/>
    </row>
    <row r="86">
      <c r="A86" s="8" t="n"/>
      <c r="B86" s="22" t="n"/>
      <c r="C86" s="8" t="n"/>
      <c r="D86" s="8" t="n"/>
      <c r="E86" s="16" t="n"/>
      <c r="F86" s="16" t="n"/>
      <c r="G86" s="8" t="n"/>
      <c r="H86" s="8" t="n"/>
      <c r="I86" s="22" t="n"/>
      <c r="J86" s="22" t="n"/>
      <c r="K86" s="16" t="n"/>
      <c r="L86" s="7">
        <f>IF(AND($B86="",$E86=""),"",IF($J86&lt;&gt;"","完了",IF($G86="その場で直した","完了",IF($G86="安全の担当へ渡した","渡し済み",IF($G86&lt;&gt;"記録に回す","扱いを選ぶ",IF(NOT(ISNUMBER($I86)),"期限なし",IF($I86&lt;TODAY(),"期限超過","対応中")))))))</f>
        <v/>
      </c>
      <c r="M86" s="25">
        <f>IF(OR($L86="対応中",$L86="期限超過"),$I86-TODAY(),"")</f>
        <v/>
      </c>
      <c r="N86" s="26">
        <f>IF(AND(ISNUMBER($B86),ISNUMBER($J86)),$J86-$B86,"")</f>
        <v/>
      </c>
      <c r="O86" s="7">
        <f>IF($D86="","",IF(AND(N($B86)&gt;=IF($C$4="",0,$C$4),N($B86)&lt;=IF($E$4="",2958465,$E$4)),COUNTIFS($D$7:$D$206,$D86,$B$7:$B$206,"&gt;="&amp;IF($C$4="",0,$C$4),$B$7:$B$206,"&lt;="&amp;IF($E$4="",2958465,$E$4)),""))</f>
        <v/>
      </c>
      <c r="P86" s="7">
        <f>IF($D86="","",IF(AND(N($B86)&gt;=IF($C$4="",0,$C$4),N($B86)&lt;=IF($E$4="",2958465,$E$4)),COUNTIFS($D$7:$D$206,$D86,$C$7:$C$206,$C86,$B$7:$B$206,"&gt;="&amp;IF($C$4="",0,$C$4),$B$7:$B$206,"&lt;="&amp;IF($E$4="",2958465,$E$4)),""))</f>
        <v/>
      </c>
      <c r="Q86" s="17" t="n"/>
    </row>
    <row r="87">
      <c r="A87" s="8" t="n"/>
      <c r="B87" s="22" t="n"/>
      <c r="C87" s="8" t="n"/>
      <c r="D87" s="8" t="n"/>
      <c r="E87" s="16" t="n"/>
      <c r="F87" s="16" t="n"/>
      <c r="G87" s="8" t="n"/>
      <c r="H87" s="8" t="n"/>
      <c r="I87" s="22" t="n"/>
      <c r="J87" s="22" t="n"/>
      <c r="K87" s="16" t="n"/>
      <c r="L87" s="7">
        <f>IF(AND($B87="",$E87=""),"",IF($J87&lt;&gt;"","完了",IF($G87="その場で直した","完了",IF($G87="安全の担当へ渡した","渡し済み",IF($G87&lt;&gt;"記録に回す","扱いを選ぶ",IF(NOT(ISNUMBER($I87)),"期限なし",IF($I87&lt;TODAY(),"期限超過","対応中")))))))</f>
        <v/>
      </c>
      <c r="M87" s="25">
        <f>IF(OR($L87="対応中",$L87="期限超過"),$I87-TODAY(),"")</f>
        <v/>
      </c>
      <c r="N87" s="26">
        <f>IF(AND(ISNUMBER($B87),ISNUMBER($J87)),$J87-$B87,"")</f>
        <v/>
      </c>
      <c r="O87" s="7">
        <f>IF($D87="","",IF(AND(N($B87)&gt;=IF($C$4="",0,$C$4),N($B87)&lt;=IF($E$4="",2958465,$E$4)),COUNTIFS($D$7:$D$206,$D87,$B$7:$B$206,"&gt;="&amp;IF($C$4="",0,$C$4),$B$7:$B$206,"&lt;="&amp;IF($E$4="",2958465,$E$4)),""))</f>
        <v/>
      </c>
      <c r="P87" s="7">
        <f>IF($D87="","",IF(AND(N($B87)&gt;=IF($C$4="",0,$C$4),N($B87)&lt;=IF($E$4="",2958465,$E$4)),COUNTIFS($D$7:$D$206,$D87,$C$7:$C$206,$C87,$B$7:$B$206,"&gt;="&amp;IF($C$4="",0,$C$4),$B$7:$B$206,"&lt;="&amp;IF($E$4="",2958465,$E$4)),""))</f>
        <v/>
      </c>
      <c r="Q87" s="17" t="n"/>
    </row>
    <row r="88">
      <c r="A88" s="8" t="n"/>
      <c r="B88" s="22" t="n"/>
      <c r="C88" s="8" t="n"/>
      <c r="D88" s="8" t="n"/>
      <c r="E88" s="16" t="n"/>
      <c r="F88" s="16" t="n"/>
      <c r="G88" s="8" t="n"/>
      <c r="H88" s="8" t="n"/>
      <c r="I88" s="22" t="n"/>
      <c r="J88" s="22" t="n"/>
      <c r="K88" s="16" t="n"/>
      <c r="L88" s="7">
        <f>IF(AND($B88="",$E88=""),"",IF($J88&lt;&gt;"","完了",IF($G88="その場で直した","完了",IF($G88="安全の担当へ渡した","渡し済み",IF($G88&lt;&gt;"記録に回す","扱いを選ぶ",IF(NOT(ISNUMBER($I88)),"期限なし",IF($I88&lt;TODAY(),"期限超過","対応中")))))))</f>
        <v/>
      </c>
      <c r="M88" s="25">
        <f>IF(OR($L88="対応中",$L88="期限超過"),$I88-TODAY(),"")</f>
        <v/>
      </c>
      <c r="N88" s="26">
        <f>IF(AND(ISNUMBER($B88),ISNUMBER($J88)),$J88-$B88,"")</f>
        <v/>
      </c>
      <c r="O88" s="7">
        <f>IF($D88="","",IF(AND(N($B88)&gt;=IF($C$4="",0,$C$4),N($B88)&lt;=IF($E$4="",2958465,$E$4)),COUNTIFS($D$7:$D$206,$D88,$B$7:$B$206,"&gt;="&amp;IF($C$4="",0,$C$4),$B$7:$B$206,"&lt;="&amp;IF($E$4="",2958465,$E$4)),""))</f>
        <v/>
      </c>
      <c r="P88" s="7">
        <f>IF($D88="","",IF(AND(N($B88)&gt;=IF($C$4="",0,$C$4),N($B88)&lt;=IF($E$4="",2958465,$E$4)),COUNTIFS($D$7:$D$206,$D88,$C$7:$C$206,$C88,$B$7:$B$206,"&gt;="&amp;IF($C$4="",0,$C$4),$B$7:$B$206,"&lt;="&amp;IF($E$4="",2958465,$E$4)),""))</f>
        <v/>
      </c>
      <c r="Q88" s="17" t="n"/>
    </row>
    <row r="89">
      <c r="A89" s="8" t="n"/>
      <c r="B89" s="22" t="n"/>
      <c r="C89" s="8" t="n"/>
      <c r="D89" s="8" t="n"/>
      <c r="E89" s="16" t="n"/>
      <c r="F89" s="16" t="n"/>
      <c r="G89" s="8" t="n"/>
      <c r="H89" s="8" t="n"/>
      <c r="I89" s="22" t="n"/>
      <c r="J89" s="22" t="n"/>
      <c r="K89" s="16" t="n"/>
      <c r="L89" s="7">
        <f>IF(AND($B89="",$E89=""),"",IF($J89&lt;&gt;"","完了",IF($G89="その場で直した","完了",IF($G89="安全の担当へ渡した","渡し済み",IF($G89&lt;&gt;"記録に回す","扱いを選ぶ",IF(NOT(ISNUMBER($I89)),"期限なし",IF($I89&lt;TODAY(),"期限超過","対応中")))))))</f>
        <v/>
      </c>
      <c r="M89" s="25">
        <f>IF(OR($L89="対応中",$L89="期限超過"),$I89-TODAY(),"")</f>
        <v/>
      </c>
      <c r="N89" s="26">
        <f>IF(AND(ISNUMBER($B89),ISNUMBER($J89)),$J89-$B89,"")</f>
        <v/>
      </c>
      <c r="O89" s="7">
        <f>IF($D89="","",IF(AND(N($B89)&gt;=IF($C$4="",0,$C$4),N($B89)&lt;=IF($E$4="",2958465,$E$4)),COUNTIFS($D$7:$D$206,$D89,$B$7:$B$206,"&gt;="&amp;IF($C$4="",0,$C$4),$B$7:$B$206,"&lt;="&amp;IF($E$4="",2958465,$E$4)),""))</f>
        <v/>
      </c>
      <c r="P89" s="7">
        <f>IF($D89="","",IF(AND(N($B89)&gt;=IF($C$4="",0,$C$4),N($B89)&lt;=IF($E$4="",2958465,$E$4)),COUNTIFS($D$7:$D$206,$D89,$C$7:$C$206,$C89,$B$7:$B$206,"&gt;="&amp;IF($C$4="",0,$C$4),$B$7:$B$206,"&lt;="&amp;IF($E$4="",2958465,$E$4)),""))</f>
        <v/>
      </c>
      <c r="Q89" s="17" t="n"/>
    </row>
    <row r="90">
      <c r="A90" s="8" t="n"/>
      <c r="B90" s="22" t="n"/>
      <c r="C90" s="8" t="n"/>
      <c r="D90" s="8" t="n"/>
      <c r="E90" s="16" t="n"/>
      <c r="F90" s="16" t="n"/>
      <c r="G90" s="8" t="n"/>
      <c r="H90" s="8" t="n"/>
      <c r="I90" s="22" t="n"/>
      <c r="J90" s="22" t="n"/>
      <c r="K90" s="16" t="n"/>
      <c r="L90" s="7">
        <f>IF(AND($B90="",$E90=""),"",IF($J90&lt;&gt;"","完了",IF($G90="その場で直した","完了",IF($G90="安全の担当へ渡した","渡し済み",IF($G90&lt;&gt;"記録に回す","扱いを選ぶ",IF(NOT(ISNUMBER($I90)),"期限なし",IF($I90&lt;TODAY(),"期限超過","対応中")))))))</f>
        <v/>
      </c>
      <c r="M90" s="25">
        <f>IF(OR($L90="対応中",$L90="期限超過"),$I90-TODAY(),"")</f>
        <v/>
      </c>
      <c r="N90" s="26">
        <f>IF(AND(ISNUMBER($B90),ISNUMBER($J90)),$J90-$B90,"")</f>
        <v/>
      </c>
      <c r="O90" s="7">
        <f>IF($D90="","",IF(AND(N($B90)&gt;=IF($C$4="",0,$C$4),N($B90)&lt;=IF($E$4="",2958465,$E$4)),COUNTIFS($D$7:$D$206,$D90,$B$7:$B$206,"&gt;="&amp;IF($C$4="",0,$C$4),$B$7:$B$206,"&lt;="&amp;IF($E$4="",2958465,$E$4)),""))</f>
        <v/>
      </c>
      <c r="P90" s="7">
        <f>IF($D90="","",IF(AND(N($B90)&gt;=IF($C$4="",0,$C$4),N($B90)&lt;=IF($E$4="",2958465,$E$4)),COUNTIFS($D$7:$D$206,$D90,$C$7:$C$206,$C90,$B$7:$B$206,"&gt;="&amp;IF($C$4="",0,$C$4),$B$7:$B$206,"&lt;="&amp;IF($E$4="",2958465,$E$4)),""))</f>
        <v/>
      </c>
      <c r="Q90" s="17" t="n"/>
    </row>
    <row r="91">
      <c r="A91" s="8" t="n"/>
      <c r="B91" s="22" t="n"/>
      <c r="C91" s="8" t="n"/>
      <c r="D91" s="8" t="n"/>
      <c r="E91" s="16" t="n"/>
      <c r="F91" s="16" t="n"/>
      <c r="G91" s="8" t="n"/>
      <c r="H91" s="8" t="n"/>
      <c r="I91" s="22" t="n"/>
      <c r="J91" s="22" t="n"/>
      <c r="K91" s="16" t="n"/>
      <c r="L91" s="7">
        <f>IF(AND($B91="",$E91=""),"",IF($J91&lt;&gt;"","完了",IF($G91="その場で直した","完了",IF($G91="安全の担当へ渡した","渡し済み",IF($G91&lt;&gt;"記録に回す","扱いを選ぶ",IF(NOT(ISNUMBER($I91)),"期限なし",IF($I91&lt;TODAY(),"期限超過","対応中")))))))</f>
        <v/>
      </c>
      <c r="M91" s="25">
        <f>IF(OR($L91="対応中",$L91="期限超過"),$I91-TODAY(),"")</f>
        <v/>
      </c>
      <c r="N91" s="26">
        <f>IF(AND(ISNUMBER($B91),ISNUMBER($J91)),$J91-$B91,"")</f>
        <v/>
      </c>
      <c r="O91" s="7">
        <f>IF($D91="","",IF(AND(N($B91)&gt;=IF($C$4="",0,$C$4),N($B91)&lt;=IF($E$4="",2958465,$E$4)),COUNTIFS($D$7:$D$206,$D91,$B$7:$B$206,"&gt;="&amp;IF($C$4="",0,$C$4),$B$7:$B$206,"&lt;="&amp;IF($E$4="",2958465,$E$4)),""))</f>
        <v/>
      </c>
      <c r="P91" s="7">
        <f>IF($D91="","",IF(AND(N($B91)&gt;=IF($C$4="",0,$C$4),N($B91)&lt;=IF($E$4="",2958465,$E$4)),COUNTIFS($D$7:$D$206,$D91,$C$7:$C$206,$C91,$B$7:$B$206,"&gt;="&amp;IF($C$4="",0,$C$4),$B$7:$B$206,"&lt;="&amp;IF($E$4="",2958465,$E$4)),""))</f>
        <v/>
      </c>
      <c r="Q91" s="17" t="n"/>
    </row>
    <row r="92">
      <c r="A92" s="8" t="n"/>
      <c r="B92" s="22" t="n"/>
      <c r="C92" s="8" t="n"/>
      <c r="D92" s="8" t="n"/>
      <c r="E92" s="16" t="n"/>
      <c r="F92" s="16" t="n"/>
      <c r="G92" s="8" t="n"/>
      <c r="H92" s="8" t="n"/>
      <c r="I92" s="22" t="n"/>
      <c r="J92" s="22" t="n"/>
      <c r="K92" s="16" t="n"/>
      <c r="L92" s="7">
        <f>IF(AND($B92="",$E92=""),"",IF($J92&lt;&gt;"","完了",IF($G92="その場で直した","完了",IF($G92="安全の担当へ渡した","渡し済み",IF($G92&lt;&gt;"記録に回す","扱いを選ぶ",IF(NOT(ISNUMBER($I92)),"期限なし",IF($I92&lt;TODAY(),"期限超過","対応中")))))))</f>
        <v/>
      </c>
      <c r="M92" s="25">
        <f>IF(OR($L92="対応中",$L92="期限超過"),$I92-TODAY(),"")</f>
        <v/>
      </c>
      <c r="N92" s="26">
        <f>IF(AND(ISNUMBER($B92),ISNUMBER($J92)),$J92-$B92,"")</f>
        <v/>
      </c>
      <c r="O92" s="7">
        <f>IF($D92="","",IF(AND(N($B92)&gt;=IF($C$4="",0,$C$4),N($B92)&lt;=IF($E$4="",2958465,$E$4)),COUNTIFS($D$7:$D$206,$D92,$B$7:$B$206,"&gt;="&amp;IF($C$4="",0,$C$4),$B$7:$B$206,"&lt;="&amp;IF($E$4="",2958465,$E$4)),""))</f>
        <v/>
      </c>
      <c r="P92" s="7">
        <f>IF($D92="","",IF(AND(N($B92)&gt;=IF($C$4="",0,$C$4),N($B92)&lt;=IF($E$4="",2958465,$E$4)),COUNTIFS($D$7:$D$206,$D92,$C$7:$C$206,$C92,$B$7:$B$206,"&gt;="&amp;IF($C$4="",0,$C$4),$B$7:$B$206,"&lt;="&amp;IF($E$4="",2958465,$E$4)),""))</f>
        <v/>
      </c>
      <c r="Q92" s="17" t="n"/>
    </row>
    <row r="93">
      <c r="A93" s="8" t="n"/>
      <c r="B93" s="22" t="n"/>
      <c r="C93" s="8" t="n"/>
      <c r="D93" s="8" t="n"/>
      <c r="E93" s="16" t="n"/>
      <c r="F93" s="16" t="n"/>
      <c r="G93" s="8" t="n"/>
      <c r="H93" s="8" t="n"/>
      <c r="I93" s="22" t="n"/>
      <c r="J93" s="22" t="n"/>
      <c r="K93" s="16" t="n"/>
      <c r="L93" s="7">
        <f>IF(AND($B93="",$E93=""),"",IF($J93&lt;&gt;"","完了",IF($G93="その場で直した","完了",IF($G93="安全の担当へ渡した","渡し済み",IF($G93&lt;&gt;"記録に回す","扱いを選ぶ",IF(NOT(ISNUMBER($I93)),"期限なし",IF($I93&lt;TODAY(),"期限超過","対応中")))))))</f>
        <v/>
      </c>
      <c r="M93" s="25">
        <f>IF(OR($L93="対応中",$L93="期限超過"),$I93-TODAY(),"")</f>
        <v/>
      </c>
      <c r="N93" s="26">
        <f>IF(AND(ISNUMBER($B93),ISNUMBER($J93)),$J93-$B93,"")</f>
        <v/>
      </c>
      <c r="O93" s="7">
        <f>IF($D93="","",IF(AND(N($B93)&gt;=IF($C$4="",0,$C$4),N($B93)&lt;=IF($E$4="",2958465,$E$4)),COUNTIFS($D$7:$D$206,$D93,$B$7:$B$206,"&gt;="&amp;IF($C$4="",0,$C$4),$B$7:$B$206,"&lt;="&amp;IF($E$4="",2958465,$E$4)),""))</f>
        <v/>
      </c>
      <c r="P93" s="7">
        <f>IF($D93="","",IF(AND(N($B93)&gt;=IF($C$4="",0,$C$4),N($B93)&lt;=IF($E$4="",2958465,$E$4)),COUNTIFS($D$7:$D$206,$D93,$C$7:$C$206,$C93,$B$7:$B$206,"&gt;="&amp;IF($C$4="",0,$C$4),$B$7:$B$206,"&lt;="&amp;IF($E$4="",2958465,$E$4)),""))</f>
        <v/>
      </c>
      <c r="Q93" s="17" t="n"/>
    </row>
    <row r="94">
      <c r="A94" s="8" t="n"/>
      <c r="B94" s="22" t="n"/>
      <c r="C94" s="8" t="n"/>
      <c r="D94" s="8" t="n"/>
      <c r="E94" s="16" t="n"/>
      <c r="F94" s="16" t="n"/>
      <c r="G94" s="8" t="n"/>
      <c r="H94" s="8" t="n"/>
      <c r="I94" s="22" t="n"/>
      <c r="J94" s="22" t="n"/>
      <c r="K94" s="16" t="n"/>
      <c r="L94" s="7">
        <f>IF(AND($B94="",$E94=""),"",IF($J94&lt;&gt;"","完了",IF($G94="その場で直した","完了",IF($G94="安全の担当へ渡した","渡し済み",IF($G94&lt;&gt;"記録に回す","扱いを選ぶ",IF(NOT(ISNUMBER($I94)),"期限なし",IF($I94&lt;TODAY(),"期限超過","対応中")))))))</f>
        <v/>
      </c>
      <c r="M94" s="25">
        <f>IF(OR($L94="対応中",$L94="期限超過"),$I94-TODAY(),"")</f>
        <v/>
      </c>
      <c r="N94" s="26">
        <f>IF(AND(ISNUMBER($B94),ISNUMBER($J94)),$J94-$B94,"")</f>
        <v/>
      </c>
      <c r="O94" s="7">
        <f>IF($D94="","",IF(AND(N($B94)&gt;=IF($C$4="",0,$C$4),N($B94)&lt;=IF($E$4="",2958465,$E$4)),COUNTIFS($D$7:$D$206,$D94,$B$7:$B$206,"&gt;="&amp;IF($C$4="",0,$C$4),$B$7:$B$206,"&lt;="&amp;IF($E$4="",2958465,$E$4)),""))</f>
        <v/>
      </c>
      <c r="P94" s="7">
        <f>IF($D94="","",IF(AND(N($B94)&gt;=IF($C$4="",0,$C$4),N($B94)&lt;=IF($E$4="",2958465,$E$4)),COUNTIFS($D$7:$D$206,$D94,$C$7:$C$206,$C94,$B$7:$B$206,"&gt;="&amp;IF($C$4="",0,$C$4),$B$7:$B$206,"&lt;="&amp;IF($E$4="",2958465,$E$4)),""))</f>
        <v/>
      </c>
      <c r="Q94" s="17" t="n"/>
    </row>
    <row r="95">
      <c r="A95" s="8" t="n"/>
      <c r="B95" s="22" t="n"/>
      <c r="C95" s="8" t="n"/>
      <c r="D95" s="8" t="n"/>
      <c r="E95" s="16" t="n"/>
      <c r="F95" s="16" t="n"/>
      <c r="G95" s="8" t="n"/>
      <c r="H95" s="8" t="n"/>
      <c r="I95" s="22" t="n"/>
      <c r="J95" s="22" t="n"/>
      <c r="K95" s="16" t="n"/>
      <c r="L95" s="7">
        <f>IF(AND($B95="",$E95=""),"",IF($J95&lt;&gt;"","完了",IF($G95="その場で直した","完了",IF($G95="安全の担当へ渡した","渡し済み",IF($G95&lt;&gt;"記録に回す","扱いを選ぶ",IF(NOT(ISNUMBER($I95)),"期限なし",IF($I95&lt;TODAY(),"期限超過","対応中")))))))</f>
        <v/>
      </c>
      <c r="M95" s="25">
        <f>IF(OR($L95="対応中",$L95="期限超過"),$I95-TODAY(),"")</f>
        <v/>
      </c>
      <c r="N95" s="26">
        <f>IF(AND(ISNUMBER($B95),ISNUMBER($J95)),$J95-$B95,"")</f>
        <v/>
      </c>
      <c r="O95" s="7">
        <f>IF($D95="","",IF(AND(N($B95)&gt;=IF($C$4="",0,$C$4),N($B95)&lt;=IF($E$4="",2958465,$E$4)),COUNTIFS($D$7:$D$206,$D95,$B$7:$B$206,"&gt;="&amp;IF($C$4="",0,$C$4),$B$7:$B$206,"&lt;="&amp;IF($E$4="",2958465,$E$4)),""))</f>
        <v/>
      </c>
      <c r="P95" s="7">
        <f>IF($D95="","",IF(AND(N($B95)&gt;=IF($C$4="",0,$C$4),N($B95)&lt;=IF($E$4="",2958465,$E$4)),COUNTIFS($D$7:$D$206,$D95,$C$7:$C$206,$C95,$B$7:$B$206,"&gt;="&amp;IF($C$4="",0,$C$4),$B$7:$B$206,"&lt;="&amp;IF($E$4="",2958465,$E$4)),""))</f>
        <v/>
      </c>
      <c r="Q95" s="17" t="n"/>
    </row>
    <row r="96">
      <c r="A96" s="8" t="n"/>
      <c r="B96" s="22" t="n"/>
      <c r="C96" s="8" t="n"/>
      <c r="D96" s="8" t="n"/>
      <c r="E96" s="16" t="n"/>
      <c r="F96" s="16" t="n"/>
      <c r="G96" s="8" t="n"/>
      <c r="H96" s="8" t="n"/>
      <c r="I96" s="22" t="n"/>
      <c r="J96" s="22" t="n"/>
      <c r="K96" s="16" t="n"/>
      <c r="L96" s="7">
        <f>IF(AND($B96="",$E96=""),"",IF($J96&lt;&gt;"","完了",IF($G96="その場で直した","完了",IF($G96="安全の担当へ渡した","渡し済み",IF($G96&lt;&gt;"記録に回す","扱いを選ぶ",IF(NOT(ISNUMBER($I96)),"期限なし",IF($I96&lt;TODAY(),"期限超過","対応中")))))))</f>
        <v/>
      </c>
      <c r="M96" s="25">
        <f>IF(OR($L96="対応中",$L96="期限超過"),$I96-TODAY(),"")</f>
        <v/>
      </c>
      <c r="N96" s="26">
        <f>IF(AND(ISNUMBER($B96),ISNUMBER($J96)),$J96-$B96,"")</f>
        <v/>
      </c>
      <c r="O96" s="7">
        <f>IF($D96="","",IF(AND(N($B96)&gt;=IF($C$4="",0,$C$4),N($B96)&lt;=IF($E$4="",2958465,$E$4)),COUNTIFS($D$7:$D$206,$D96,$B$7:$B$206,"&gt;="&amp;IF($C$4="",0,$C$4),$B$7:$B$206,"&lt;="&amp;IF($E$4="",2958465,$E$4)),""))</f>
        <v/>
      </c>
      <c r="P96" s="7">
        <f>IF($D96="","",IF(AND(N($B96)&gt;=IF($C$4="",0,$C$4),N($B96)&lt;=IF($E$4="",2958465,$E$4)),COUNTIFS($D$7:$D$206,$D96,$C$7:$C$206,$C96,$B$7:$B$206,"&gt;="&amp;IF($C$4="",0,$C$4),$B$7:$B$206,"&lt;="&amp;IF($E$4="",2958465,$E$4)),""))</f>
        <v/>
      </c>
      <c r="Q96" s="17" t="n"/>
    </row>
    <row r="97">
      <c r="A97" s="8" t="n"/>
      <c r="B97" s="22" t="n"/>
      <c r="C97" s="8" t="n"/>
      <c r="D97" s="8" t="n"/>
      <c r="E97" s="16" t="n"/>
      <c r="F97" s="16" t="n"/>
      <c r="G97" s="8" t="n"/>
      <c r="H97" s="8" t="n"/>
      <c r="I97" s="22" t="n"/>
      <c r="J97" s="22" t="n"/>
      <c r="K97" s="16" t="n"/>
      <c r="L97" s="7">
        <f>IF(AND($B97="",$E97=""),"",IF($J97&lt;&gt;"","完了",IF($G97="その場で直した","完了",IF($G97="安全の担当へ渡した","渡し済み",IF($G97&lt;&gt;"記録に回す","扱いを選ぶ",IF(NOT(ISNUMBER($I97)),"期限なし",IF($I97&lt;TODAY(),"期限超過","対応中")))))))</f>
        <v/>
      </c>
      <c r="M97" s="25">
        <f>IF(OR($L97="対応中",$L97="期限超過"),$I97-TODAY(),"")</f>
        <v/>
      </c>
      <c r="N97" s="26">
        <f>IF(AND(ISNUMBER($B97),ISNUMBER($J97)),$J97-$B97,"")</f>
        <v/>
      </c>
      <c r="O97" s="7">
        <f>IF($D97="","",IF(AND(N($B97)&gt;=IF($C$4="",0,$C$4),N($B97)&lt;=IF($E$4="",2958465,$E$4)),COUNTIFS($D$7:$D$206,$D97,$B$7:$B$206,"&gt;="&amp;IF($C$4="",0,$C$4),$B$7:$B$206,"&lt;="&amp;IF($E$4="",2958465,$E$4)),""))</f>
        <v/>
      </c>
      <c r="P97" s="7">
        <f>IF($D97="","",IF(AND(N($B97)&gt;=IF($C$4="",0,$C$4),N($B97)&lt;=IF($E$4="",2958465,$E$4)),COUNTIFS($D$7:$D$206,$D97,$C$7:$C$206,$C97,$B$7:$B$206,"&gt;="&amp;IF($C$4="",0,$C$4),$B$7:$B$206,"&lt;="&amp;IF($E$4="",2958465,$E$4)),""))</f>
        <v/>
      </c>
      <c r="Q97" s="17" t="n"/>
    </row>
    <row r="98">
      <c r="A98" s="8" t="n"/>
      <c r="B98" s="22" t="n"/>
      <c r="C98" s="8" t="n"/>
      <c r="D98" s="8" t="n"/>
      <c r="E98" s="16" t="n"/>
      <c r="F98" s="16" t="n"/>
      <c r="G98" s="8" t="n"/>
      <c r="H98" s="8" t="n"/>
      <c r="I98" s="22" t="n"/>
      <c r="J98" s="22" t="n"/>
      <c r="K98" s="16" t="n"/>
      <c r="L98" s="7">
        <f>IF(AND($B98="",$E98=""),"",IF($J98&lt;&gt;"","完了",IF($G98="その場で直した","完了",IF($G98="安全の担当へ渡した","渡し済み",IF($G98&lt;&gt;"記録に回す","扱いを選ぶ",IF(NOT(ISNUMBER($I98)),"期限なし",IF($I98&lt;TODAY(),"期限超過","対応中")))))))</f>
        <v/>
      </c>
      <c r="M98" s="25">
        <f>IF(OR($L98="対応中",$L98="期限超過"),$I98-TODAY(),"")</f>
        <v/>
      </c>
      <c r="N98" s="26">
        <f>IF(AND(ISNUMBER($B98),ISNUMBER($J98)),$J98-$B98,"")</f>
        <v/>
      </c>
      <c r="O98" s="7">
        <f>IF($D98="","",IF(AND(N($B98)&gt;=IF($C$4="",0,$C$4),N($B98)&lt;=IF($E$4="",2958465,$E$4)),COUNTIFS($D$7:$D$206,$D98,$B$7:$B$206,"&gt;="&amp;IF($C$4="",0,$C$4),$B$7:$B$206,"&lt;="&amp;IF($E$4="",2958465,$E$4)),""))</f>
        <v/>
      </c>
      <c r="P98" s="7">
        <f>IF($D98="","",IF(AND(N($B98)&gt;=IF($C$4="",0,$C$4),N($B98)&lt;=IF($E$4="",2958465,$E$4)),COUNTIFS($D$7:$D$206,$D98,$C$7:$C$206,$C98,$B$7:$B$206,"&gt;="&amp;IF($C$4="",0,$C$4),$B$7:$B$206,"&lt;="&amp;IF($E$4="",2958465,$E$4)),""))</f>
        <v/>
      </c>
      <c r="Q98" s="17" t="n"/>
    </row>
    <row r="99">
      <c r="A99" s="8" t="n"/>
      <c r="B99" s="22" t="n"/>
      <c r="C99" s="8" t="n"/>
      <c r="D99" s="8" t="n"/>
      <c r="E99" s="16" t="n"/>
      <c r="F99" s="16" t="n"/>
      <c r="G99" s="8" t="n"/>
      <c r="H99" s="8" t="n"/>
      <c r="I99" s="22" t="n"/>
      <c r="J99" s="22" t="n"/>
      <c r="K99" s="16" t="n"/>
      <c r="L99" s="7">
        <f>IF(AND($B99="",$E99=""),"",IF($J99&lt;&gt;"","完了",IF($G99="その場で直した","完了",IF($G99="安全の担当へ渡した","渡し済み",IF($G99&lt;&gt;"記録に回す","扱いを選ぶ",IF(NOT(ISNUMBER($I99)),"期限なし",IF($I99&lt;TODAY(),"期限超過","対応中")))))))</f>
        <v/>
      </c>
      <c r="M99" s="25">
        <f>IF(OR($L99="対応中",$L99="期限超過"),$I99-TODAY(),"")</f>
        <v/>
      </c>
      <c r="N99" s="26">
        <f>IF(AND(ISNUMBER($B99),ISNUMBER($J99)),$J99-$B99,"")</f>
        <v/>
      </c>
      <c r="O99" s="7">
        <f>IF($D99="","",IF(AND(N($B99)&gt;=IF($C$4="",0,$C$4),N($B99)&lt;=IF($E$4="",2958465,$E$4)),COUNTIFS($D$7:$D$206,$D99,$B$7:$B$206,"&gt;="&amp;IF($C$4="",0,$C$4),$B$7:$B$206,"&lt;="&amp;IF($E$4="",2958465,$E$4)),""))</f>
        <v/>
      </c>
      <c r="P99" s="7">
        <f>IF($D99="","",IF(AND(N($B99)&gt;=IF($C$4="",0,$C$4),N($B99)&lt;=IF($E$4="",2958465,$E$4)),COUNTIFS($D$7:$D$206,$D99,$C$7:$C$206,$C99,$B$7:$B$206,"&gt;="&amp;IF($C$4="",0,$C$4),$B$7:$B$206,"&lt;="&amp;IF($E$4="",2958465,$E$4)),""))</f>
        <v/>
      </c>
      <c r="Q99" s="17" t="n"/>
    </row>
    <row r="100">
      <c r="A100" s="8" t="n"/>
      <c r="B100" s="22" t="n"/>
      <c r="C100" s="8" t="n"/>
      <c r="D100" s="8" t="n"/>
      <c r="E100" s="16" t="n"/>
      <c r="F100" s="16" t="n"/>
      <c r="G100" s="8" t="n"/>
      <c r="H100" s="8" t="n"/>
      <c r="I100" s="22" t="n"/>
      <c r="J100" s="22" t="n"/>
      <c r="K100" s="16" t="n"/>
      <c r="L100" s="7">
        <f>IF(AND($B100="",$E100=""),"",IF($J100&lt;&gt;"","完了",IF($G100="その場で直した","完了",IF($G100="安全の担当へ渡した","渡し済み",IF($G100&lt;&gt;"記録に回す","扱いを選ぶ",IF(NOT(ISNUMBER($I100)),"期限なし",IF($I100&lt;TODAY(),"期限超過","対応中")))))))</f>
        <v/>
      </c>
      <c r="M100" s="25">
        <f>IF(OR($L100="対応中",$L100="期限超過"),$I100-TODAY(),"")</f>
        <v/>
      </c>
      <c r="N100" s="26">
        <f>IF(AND(ISNUMBER($B100),ISNUMBER($J100)),$J100-$B100,"")</f>
        <v/>
      </c>
      <c r="O100" s="7">
        <f>IF($D100="","",IF(AND(N($B100)&gt;=IF($C$4="",0,$C$4),N($B100)&lt;=IF($E$4="",2958465,$E$4)),COUNTIFS($D$7:$D$206,$D100,$B$7:$B$206,"&gt;="&amp;IF($C$4="",0,$C$4),$B$7:$B$206,"&lt;="&amp;IF($E$4="",2958465,$E$4)),""))</f>
        <v/>
      </c>
      <c r="P100" s="7">
        <f>IF($D100="","",IF(AND(N($B100)&gt;=IF($C$4="",0,$C$4),N($B100)&lt;=IF($E$4="",2958465,$E$4)),COUNTIFS($D$7:$D$206,$D100,$C$7:$C$206,$C100,$B$7:$B$206,"&gt;="&amp;IF($C$4="",0,$C$4),$B$7:$B$206,"&lt;="&amp;IF($E$4="",2958465,$E$4)),""))</f>
        <v/>
      </c>
      <c r="Q100" s="17" t="n"/>
    </row>
    <row r="101">
      <c r="A101" s="8" t="n"/>
      <c r="B101" s="22" t="n"/>
      <c r="C101" s="8" t="n"/>
      <c r="D101" s="8" t="n"/>
      <c r="E101" s="16" t="n"/>
      <c r="F101" s="16" t="n"/>
      <c r="G101" s="8" t="n"/>
      <c r="H101" s="8" t="n"/>
      <c r="I101" s="22" t="n"/>
      <c r="J101" s="22" t="n"/>
      <c r="K101" s="16" t="n"/>
      <c r="L101" s="7">
        <f>IF(AND($B101="",$E101=""),"",IF($J101&lt;&gt;"","完了",IF($G101="その場で直した","完了",IF($G101="安全の担当へ渡した","渡し済み",IF($G101&lt;&gt;"記録に回す","扱いを選ぶ",IF(NOT(ISNUMBER($I101)),"期限なし",IF($I101&lt;TODAY(),"期限超過","対応中")))))))</f>
        <v/>
      </c>
      <c r="M101" s="25">
        <f>IF(OR($L101="対応中",$L101="期限超過"),$I101-TODAY(),"")</f>
        <v/>
      </c>
      <c r="N101" s="26">
        <f>IF(AND(ISNUMBER($B101),ISNUMBER($J101)),$J101-$B101,"")</f>
        <v/>
      </c>
      <c r="O101" s="7">
        <f>IF($D101="","",IF(AND(N($B101)&gt;=IF($C$4="",0,$C$4),N($B101)&lt;=IF($E$4="",2958465,$E$4)),COUNTIFS($D$7:$D$206,$D101,$B$7:$B$206,"&gt;="&amp;IF($C$4="",0,$C$4),$B$7:$B$206,"&lt;="&amp;IF($E$4="",2958465,$E$4)),""))</f>
        <v/>
      </c>
      <c r="P101" s="7">
        <f>IF($D101="","",IF(AND(N($B101)&gt;=IF($C$4="",0,$C$4),N($B101)&lt;=IF($E$4="",2958465,$E$4)),COUNTIFS($D$7:$D$206,$D101,$C$7:$C$206,$C101,$B$7:$B$206,"&gt;="&amp;IF($C$4="",0,$C$4),$B$7:$B$206,"&lt;="&amp;IF($E$4="",2958465,$E$4)),""))</f>
        <v/>
      </c>
      <c r="Q101" s="17" t="n"/>
    </row>
    <row r="102">
      <c r="A102" s="8" t="n"/>
      <c r="B102" s="22" t="n"/>
      <c r="C102" s="8" t="n"/>
      <c r="D102" s="8" t="n"/>
      <c r="E102" s="16" t="n"/>
      <c r="F102" s="16" t="n"/>
      <c r="G102" s="8" t="n"/>
      <c r="H102" s="8" t="n"/>
      <c r="I102" s="22" t="n"/>
      <c r="J102" s="22" t="n"/>
      <c r="K102" s="16" t="n"/>
      <c r="L102" s="7">
        <f>IF(AND($B102="",$E102=""),"",IF($J102&lt;&gt;"","完了",IF($G102="その場で直した","完了",IF($G102="安全の担当へ渡した","渡し済み",IF($G102&lt;&gt;"記録に回す","扱いを選ぶ",IF(NOT(ISNUMBER($I102)),"期限なし",IF($I102&lt;TODAY(),"期限超過","対応中")))))))</f>
        <v/>
      </c>
      <c r="M102" s="25">
        <f>IF(OR($L102="対応中",$L102="期限超過"),$I102-TODAY(),"")</f>
        <v/>
      </c>
      <c r="N102" s="26">
        <f>IF(AND(ISNUMBER($B102),ISNUMBER($J102)),$J102-$B102,"")</f>
        <v/>
      </c>
      <c r="O102" s="7">
        <f>IF($D102="","",IF(AND(N($B102)&gt;=IF($C$4="",0,$C$4),N($B102)&lt;=IF($E$4="",2958465,$E$4)),COUNTIFS($D$7:$D$206,$D102,$B$7:$B$206,"&gt;="&amp;IF($C$4="",0,$C$4),$B$7:$B$206,"&lt;="&amp;IF($E$4="",2958465,$E$4)),""))</f>
        <v/>
      </c>
      <c r="P102" s="7">
        <f>IF($D102="","",IF(AND(N($B102)&gt;=IF($C$4="",0,$C$4),N($B102)&lt;=IF($E$4="",2958465,$E$4)),COUNTIFS($D$7:$D$206,$D102,$C$7:$C$206,$C102,$B$7:$B$206,"&gt;="&amp;IF($C$4="",0,$C$4),$B$7:$B$206,"&lt;="&amp;IF($E$4="",2958465,$E$4)),""))</f>
        <v/>
      </c>
      <c r="Q102" s="17" t="n"/>
    </row>
    <row r="103">
      <c r="A103" s="8" t="n"/>
      <c r="B103" s="22" t="n"/>
      <c r="C103" s="8" t="n"/>
      <c r="D103" s="8" t="n"/>
      <c r="E103" s="16" t="n"/>
      <c r="F103" s="16" t="n"/>
      <c r="G103" s="8" t="n"/>
      <c r="H103" s="8" t="n"/>
      <c r="I103" s="22" t="n"/>
      <c r="J103" s="22" t="n"/>
      <c r="K103" s="16" t="n"/>
      <c r="L103" s="7">
        <f>IF(AND($B103="",$E103=""),"",IF($J103&lt;&gt;"","完了",IF($G103="その場で直した","完了",IF($G103="安全の担当へ渡した","渡し済み",IF($G103&lt;&gt;"記録に回す","扱いを選ぶ",IF(NOT(ISNUMBER($I103)),"期限なし",IF($I103&lt;TODAY(),"期限超過","対応中")))))))</f>
        <v/>
      </c>
      <c r="M103" s="25">
        <f>IF(OR($L103="対応中",$L103="期限超過"),$I103-TODAY(),"")</f>
        <v/>
      </c>
      <c r="N103" s="26">
        <f>IF(AND(ISNUMBER($B103),ISNUMBER($J103)),$J103-$B103,"")</f>
        <v/>
      </c>
      <c r="O103" s="7">
        <f>IF($D103="","",IF(AND(N($B103)&gt;=IF($C$4="",0,$C$4),N($B103)&lt;=IF($E$4="",2958465,$E$4)),COUNTIFS($D$7:$D$206,$D103,$B$7:$B$206,"&gt;="&amp;IF($C$4="",0,$C$4),$B$7:$B$206,"&lt;="&amp;IF($E$4="",2958465,$E$4)),""))</f>
        <v/>
      </c>
      <c r="P103" s="7">
        <f>IF($D103="","",IF(AND(N($B103)&gt;=IF($C$4="",0,$C$4),N($B103)&lt;=IF($E$4="",2958465,$E$4)),COUNTIFS($D$7:$D$206,$D103,$C$7:$C$206,$C103,$B$7:$B$206,"&gt;="&amp;IF($C$4="",0,$C$4),$B$7:$B$206,"&lt;="&amp;IF($E$4="",2958465,$E$4)),""))</f>
        <v/>
      </c>
      <c r="Q103" s="17" t="n"/>
    </row>
    <row r="104">
      <c r="A104" s="8" t="n"/>
      <c r="B104" s="22" t="n"/>
      <c r="C104" s="8" t="n"/>
      <c r="D104" s="8" t="n"/>
      <c r="E104" s="16" t="n"/>
      <c r="F104" s="16" t="n"/>
      <c r="G104" s="8" t="n"/>
      <c r="H104" s="8" t="n"/>
      <c r="I104" s="22" t="n"/>
      <c r="J104" s="22" t="n"/>
      <c r="K104" s="16" t="n"/>
      <c r="L104" s="7">
        <f>IF(AND($B104="",$E104=""),"",IF($J104&lt;&gt;"","完了",IF($G104="その場で直した","完了",IF($G104="安全の担当へ渡した","渡し済み",IF($G104&lt;&gt;"記録に回す","扱いを選ぶ",IF(NOT(ISNUMBER($I104)),"期限なし",IF($I104&lt;TODAY(),"期限超過","対応中")))))))</f>
        <v/>
      </c>
      <c r="M104" s="25">
        <f>IF(OR($L104="対応中",$L104="期限超過"),$I104-TODAY(),"")</f>
        <v/>
      </c>
      <c r="N104" s="26">
        <f>IF(AND(ISNUMBER($B104),ISNUMBER($J104)),$J104-$B104,"")</f>
        <v/>
      </c>
      <c r="O104" s="7">
        <f>IF($D104="","",IF(AND(N($B104)&gt;=IF($C$4="",0,$C$4),N($B104)&lt;=IF($E$4="",2958465,$E$4)),COUNTIFS($D$7:$D$206,$D104,$B$7:$B$206,"&gt;="&amp;IF($C$4="",0,$C$4),$B$7:$B$206,"&lt;="&amp;IF($E$4="",2958465,$E$4)),""))</f>
        <v/>
      </c>
      <c r="P104" s="7">
        <f>IF($D104="","",IF(AND(N($B104)&gt;=IF($C$4="",0,$C$4),N($B104)&lt;=IF($E$4="",2958465,$E$4)),COUNTIFS($D$7:$D$206,$D104,$C$7:$C$206,$C104,$B$7:$B$206,"&gt;="&amp;IF($C$4="",0,$C$4),$B$7:$B$206,"&lt;="&amp;IF($E$4="",2958465,$E$4)),""))</f>
        <v/>
      </c>
      <c r="Q104" s="17" t="n"/>
    </row>
    <row r="105">
      <c r="A105" s="8" t="n"/>
      <c r="B105" s="22" t="n"/>
      <c r="C105" s="8" t="n"/>
      <c r="D105" s="8" t="n"/>
      <c r="E105" s="16" t="n"/>
      <c r="F105" s="16" t="n"/>
      <c r="G105" s="8" t="n"/>
      <c r="H105" s="8" t="n"/>
      <c r="I105" s="22" t="n"/>
      <c r="J105" s="22" t="n"/>
      <c r="K105" s="16" t="n"/>
      <c r="L105" s="7">
        <f>IF(AND($B105="",$E105=""),"",IF($J105&lt;&gt;"","完了",IF($G105="その場で直した","完了",IF($G105="安全の担当へ渡した","渡し済み",IF($G105&lt;&gt;"記録に回す","扱いを選ぶ",IF(NOT(ISNUMBER($I105)),"期限なし",IF($I105&lt;TODAY(),"期限超過","対応中")))))))</f>
        <v/>
      </c>
      <c r="M105" s="25">
        <f>IF(OR($L105="対応中",$L105="期限超過"),$I105-TODAY(),"")</f>
        <v/>
      </c>
      <c r="N105" s="26">
        <f>IF(AND(ISNUMBER($B105),ISNUMBER($J105)),$J105-$B105,"")</f>
        <v/>
      </c>
      <c r="O105" s="7">
        <f>IF($D105="","",IF(AND(N($B105)&gt;=IF($C$4="",0,$C$4),N($B105)&lt;=IF($E$4="",2958465,$E$4)),COUNTIFS($D$7:$D$206,$D105,$B$7:$B$206,"&gt;="&amp;IF($C$4="",0,$C$4),$B$7:$B$206,"&lt;="&amp;IF($E$4="",2958465,$E$4)),""))</f>
        <v/>
      </c>
      <c r="P105" s="7">
        <f>IF($D105="","",IF(AND(N($B105)&gt;=IF($C$4="",0,$C$4),N($B105)&lt;=IF($E$4="",2958465,$E$4)),COUNTIFS($D$7:$D$206,$D105,$C$7:$C$206,$C105,$B$7:$B$206,"&gt;="&amp;IF($C$4="",0,$C$4),$B$7:$B$206,"&lt;="&amp;IF($E$4="",2958465,$E$4)),""))</f>
        <v/>
      </c>
      <c r="Q105" s="17" t="n"/>
    </row>
    <row r="106">
      <c r="A106" s="8" t="n"/>
      <c r="B106" s="22" t="n"/>
      <c r="C106" s="8" t="n"/>
      <c r="D106" s="8" t="n"/>
      <c r="E106" s="16" t="n"/>
      <c r="F106" s="16" t="n"/>
      <c r="G106" s="8" t="n"/>
      <c r="H106" s="8" t="n"/>
      <c r="I106" s="22" t="n"/>
      <c r="J106" s="22" t="n"/>
      <c r="K106" s="16" t="n"/>
      <c r="L106" s="7">
        <f>IF(AND($B106="",$E106=""),"",IF($J106&lt;&gt;"","完了",IF($G106="その場で直した","完了",IF($G106="安全の担当へ渡した","渡し済み",IF($G106&lt;&gt;"記録に回す","扱いを選ぶ",IF(NOT(ISNUMBER($I106)),"期限なし",IF($I106&lt;TODAY(),"期限超過","対応中")))))))</f>
        <v/>
      </c>
      <c r="M106" s="25">
        <f>IF(OR($L106="対応中",$L106="期限超過"),$I106-TODAY(),"")</f>
        <v/>
      </c>
      <c r="N106" s="26">
        <f>IF(AND(ISNUMBER($B106),ISNUMBER($J106)),$J106-$B106,"")</f>
        <v/>
      </c>
      <c r="O106" s="7">
        <f>IF($D106="","",IF(AND(N($B106)&gt;=IF($C$4="",0,$C$4),N($B106)&lt;=IF($E$4="",2958465,$E$4)),COUNTIFS($D$7:$D$206,$D106,$B$7:$B$206,"&gt;="&amp;IF($C$4="",0,$C$4),$B$7:$B$206,"&lt;="&amp;IF($E$4="",2958465,$E$4)),""))</f>
        <v/>
      </c>
      <c r="P106" s="7">
        <f>IF($D106="","",IF(AND(N($B106)&gt;=IF($C$4="",0,$C$4),N($B106)&lt;=IF($E$4="",2958465,$E$4)),COUNTIFS($D$7:$D$206,$D106,$C$7:$C$206,$C106,$B$7:$B$206,"&gt;="&amp;IF($C$4="",0,$C$4),$B$7:$B$206,"&lt;="&amp;IF($E$4="",2958465,$E$4)),""))</f>
        <v/>
      </c>
      <c r="Q106" s="17" t="n"/>
    </row>
    <row r="107">
      <c r="A107" s="8" t="n"/>
      <c r="B107" s="22" t="n"/>
      <c r="C107" s="8" t="n"/>
      <c r="D107" s="8" t="n"/>
      <c r="E107" s="16" t="n"/>
      <c r="F107" s="16" t="n"/>
      <c r="G107" s="8" t="n"/>
      <c r="H107" s="8" t="n"/>
      <c r="I107" s="22" t="n"/>
      <c r="J107" s="22" t="n"/>
      <c r="K107" s="16" t="n"/>
      <c r="L107" s="7">
        <f>IF(AND($B107="",$E107=""),"",IF($J107&lt;&gt;"","完了",IF($G107="その場で直した","完了",IF($G107="安全の担当へ渡した","渡し済み",IF($G107&lt;&gt;"記録に回す","扱いを選ぶ",IF(NOT(ISNUMBER($I107)),"期限なし",IF($I107&lt;TODAY(),"期限超過","対応中")))))))</f>
        <v/>
      </c>
      <c r="M107" s="25">
        <f>IF(OR($L107="対応中",$L107="期限超過"),$I107-TODAY(),"")</f>
        <v/>
      </c>
      <c r="N107" s="26">
        <f>IF(AND(ISNUMBER($B107),ISNUMBER($J107)),$J107-$B107,"")</f>
        <v/>
      </c>
      <c r="O107" s="7">
        <f>IF($D107="","",IF(AND(N($B107)&gt;=IF($C$4="",0,$C$4),N($B107)&lt;=IF($E$4="",2958465,$E$4)),COUNTIFS($D$7:$D$206,$D107,$B$7:$B$206,"&gt;="&amp;IF($C$4="",0,$C$4),$B$7:$B$206,"&lt;="&amp;IF($E$4="",2958465,$E$4)),""))</f>
        <v/>
      </c>
      <c r="P107" s="7">
        <f>IF($D107="","",IF(AND(N($B107)&gt;=IF($C$4="",0,$C$4),N($B107)&lt;=IF($E$4="",2958465,$E$4)),COUNTIFS($D$7:$D$206,$D107,$C$7:$C$206,$C107,$B$7:$B$206,"&gt;="&amp;IF($C$4="",0,$C$4),$B$7:$B$206,"&lt;="&amp;IF($E$4="",2958465,$E$4)),""))</f>
        <v/>
      </c>
      <c r="Q107" s="17" t="n"/>
    </row>
    <row r="108">
      <c r="A108" s="8" t="n"/>
      <c r="B108" s="22" t="n"/>
      <c r="C108" s="8" t="n"/>
      <c r="D108" s="8" t="n"/>
      <c r="E108" s="16" t="n"/>
      <c r="F108" s="16" t="n"/>
      <c r="G108" s="8" t="n"/>
      <c r="H108" s="8" t="n"/>
      <c r="I108" s="22" t="n"/>
      <c r="J108" s="22" t="n"/>
      <c r="K108" s="16" t="n"/>
      <c r="L108" s="7">
        <f>IF(AND($B108="",$E108=""),"",IF($J108&lt;&gt;"","完了",IF($G108="その場で直した","完了",IF($G108="安全の担当へ渡した","渡し済み",IF($G108&lt;&gt;"記録に回す","扱いを選ぶ",IF(NOT(ISNUMBER($I108)),"期限なし",IF($I108&lt;TODAY(),"期限超過","対応中")))))))</f>
        <v/>
      </c>
      <c r="M108" s="25">
        <f>IF(OR($L108="対応中",$L108="期限超過"),$I108-TODAY(),"")</f>
        <v/>
      </c>
      <c r="N108" s="26">
        <f>IF(AND(ISNUMBER($B108),ISNUMBER($J108)),$J108-$B108,"")</f>
        <v/>
      </c>
      <c r="O108" s="7">
        <f>IF($D108="","",IF(AND(N($B108)&gt;=IF($C$4="",0,$C$4),N($B108)&lt;=IF($E$4="",2958465,$E$4)),COUNTIFS($D$7:$D$206,$D108,$B$7:$B$206,"&gt;="&amp;IF($C$4="",0,$C$4),$B$7:$B$206,"&lt;="&amp;IF($E$4="",2958465,$E$4)),""))</f>
        <v/>
      </c>
      <c r="P108" s="7">
        <f>IF($D108="","",IF(AND(N($B108)&gt;=IF($C$4="",0,$C$4),N($B108)&lt;=IF($E$4="",2958465,$E$4)),COUNTIFS($D$7:$D$206,$D108,$C$7:$C$206,$C108,$B$7:$B$206,"&gt;="&amp;IF($C$4="",0,$C$4),$B$7:$B$206,"&lt;="&amp;IF($E$4="",2958465,$E$4)),""))</f>
        <v/>
      </c>
      <c r="Q108" s="17" t="n"/>
    </row>
    <row r="109">
      <c r="A109" s="8" t="n"/>
      <c r="B109" s="22" t="n"/>
      <c r="C109" s="8" t="n"/>
      <c r="D109" s="8" t="n"/>
      <c r="E109" s="16" t="n"/>
      <c r="F109" s="16" t="n"/>
      <c r="G109" s="8" t="n"/>
      <c r="H109" s="8" t="n"/>
      <c r="I109" s="22" t="n"/>
      <c r="J109" s="22" t="n"/>
      <c r="K109" s="16" t="n"/>
      <c r="L109" s="7">
        <f>IF(AND($B109="",$E109=""),"",IF($J109&lt;&gt;"","完了",IF($G109="その場で直した","完了",IF($G109="安全の担当へ渡した","渡し済み",IF($G109&lt;&gt;"記録に回す","扱いを選ぶ",IF(NOT(ISNUMBER($I109)),"期限なし",IF($I109&lt;TODAY(),"期限超過","対応中")))))))</f>
        <v/>
      </c>
      <c r="M109" s="25">
        <f>IF(OR($L109="対応中",$L109="期限超過"),$I109-TODAY(),"")</f>
        <v/>
      </c>
      <c r="N109" s="26">
        <f>IF(AND(ISNUMBER($B109),ISNUMBER($J109)),$J109-$B109,"")</f>
        <v/>
      </c>
      <c r="O109" s="7">
        <f>IF($D109="","",IF(AND(N($B109)&gt;=IF($C$4="",0,$C$4),N($B109)&lt;=IF($E$4="",2958465,$E$4)),COUNTIFS($D$7:$D$206,$D109,$B$7:$B$206,"&gt;="&amp;IF($C$4="",0,$C$4),$B$7:$B$206,"&lt;="&amp;IF($E$4="",2958465,$E$4)),""))</f>
        <v/>
      </c>
      <c r="P109" s="7">
        <f>IF($D109="","",IF(AND(N($B109)&gt;=IF($C$4="",0,$C$4),N($B109)&lt;=IF($E$4="",2958465,$E$4)),COUNTIFS($D$7:$D$206,$D109,$C$7:$C$206,$C109,$B$7:$B$206,"&gt;="&amp;IF($C$4="",0,$C$4),$B$7:$B$206,"&lt;="&amp;IF($E$4="",2958465,$E$4)),""))</f>
        <v/>
      </c>
      <c r="Q109" s="17" t="n"/>
    </row>
    <row r="110">
      <c r="A110" s="8" t="n"/>
      <c r="B110" s="22" t="n"/>
      <c r="C110" s="8" t="n"/>
      <c r="D110" s="8" t="n"/>
      <c r="E110" s="16" t="n"/>
      <c r="F110" s="16" t="n"/>
      <c r="G110" s="8" t="n"/>
      <c r="H110" s="8" t="n"/>
      <c r="I110" s="22" t="n"/>
      <c r="J110" s="22" t="n"/>
      <c r="K110" s="16" t="n"/>
      <c r="L110" s="7">
        <f>IF(AND($B110="",$E110=""),"",IF($J110&lt;&gt;"","完了",IF($G110="その場で直した","完了",IF($G110="安全の担当へ渡した","渡し済み",IF($G110&lt;&gt;"記録に回す","扱いを選ぶ",IF(NOT(ISNUMBER($I110)),"期限なし",IF($I110&lt;TODAY(),"期限超過","対応中")))))))</f>
        <v/>
      </c>
      <c r="M110" s="25">
        <f>IF(OR($L110="対応中",$L110="期限超過"),$I110-TODAY(),"")</f>
        <v/>
      </c>
      <c r="N110" s="26">
        <f>IF(AND(ISNUMBER($B110),ISNUMBER($J110)),$J110-$B110,"")</f>
        <v/>
      </c>
      <c r="O110" s="7">
        <f>IF($D110="","",IF(AND(N($B110)&gt;=IF($C$4="",0,$C$4),N($B110)&lt;=IF($E$4="",2958465,$E$4)),COUNTIFS($D$7:$D$206,$D110,$B$7:$B$206,"&gt;="&amp;IF($C$4="",0,$C$4),$B$7:$B$206,"&lt;="&amp;IF($E$4="",2958465,$E$4)),""))</f>
        <v/>
      </c>
      <c r="P110" s="7">
        <f>IF($D110="","",IF(AND(N($B110)&gt;=IF($C$4="",0,$C$4),N($B110)&lt;=IF($E$4="",2958465,$E$4)),COUNTIFS($D$7:$D$206,$D110,$C$7:$C$206,$C110,$B$7:$B$206,"&gt;="&amp;IF($C$4="",0,$C$4),$B$7:$B$206,"&lt;="&amp;IF($E$4="",2958465,$E$4)),""))</f>
        <v/>
      </c>
      <c r="Q110" s="17" t="n"/>
    </row>
    <row r="111">
      <c r="A111" s="8" t="n"/>
      <c r="B111" s="22" t="n"/>
      <c r="C111" s="8" t="n"/>
      <c r="D111" s="8" t="n"/>
      <c r="E111" s="16" t="n"/>
      <c r="F111" s="16" t="n"/>
      <c r="G111" s="8" t="n"/>
      <c r="H111" s="8" t="n"/>
      <c r="I111" s="22" t="n"/>
      <c r="J111" s="22" t="n"/>
      <c r="K111" s="16" t="n"/>
      <c r="L111" s="7">
        <f>IF(AND($B111="",$E111=""),"",IF($J111&lt;&gt;"","完了",IF($G111="その場で直した","完了",IF($G111="安全の担当へ渡した","渡し済み",IF($G111&lt;&gt;"記録に回す","扱いを選ぶ",IF(NOT(ISNUMBER($I111)),"期限なし",IF($I111&lt;TODAY(),"期限超過","対応中")))))))</f>
        <v/>
      </c>
      <c r="M111" s="25">
        <f>IF(OR($L111="対応中",$L111="期限超過"),$I111-TODAY(),"")</f>
        <v/>
      </c>
      <c r="N111" s="26">
        <f>IF(AND(ISNUMBER($B111),ISNUMBER($J111)),$J111-$B111,"")</f>
        <v/>
      </c>
      <c r="O111" s="7">
        <f>IF($D111="","",IF(AND(N($B111)&gt;=IF($C$4="",0,$C$4),N($B111)&lt;=IF($E$4="",2958465,$E$4)),COUNTIFS($D$7:$D$206,$D111,$B$7:$B$206,"&gt;="&amp;IF($C$4="",0,$C$4),$B$7:$B$206,"&lt;="&amp;IF($E$4="",2958465,$E$4)),""))</f>
        <v/>
      </c>
      <c r="P111" s="7">
        <f>IF($D111="","",IF(AND(N($B111)&gt;=IF($C$4="",0,$C$4),N($B111)&lt;=IF($E$4="",2958465,$E$4)),COUNTIFS($D$7:$D$206,$D111,$C$7:$C$206,$C111,$B$7:$B$206,"&gt;="&amp;IF($C$4="",0,$C$4),$B$7:$B$206,"&lt;="&amp;IF($E$4="",2958465,$E$4)),""))</f>
        <v/>
      </c>
      <c r="Q111" s="17" t="n"/>
    </row>
    <row r="112">
      <c r="A112" s="8" t="n"/>
      <c r="B112" s="22" t="n"/>
      <c r="C112" s="8" t="n"/>
      <c r="D112" s="8" t="n"/>
      <c r="E112" s="16" t="n"/>
      <c r="F112" s="16" t="n"/>
      <c r="G112" s="8" t="n"/>
      <c r="H112" s="8" t="n"/>
      <c r="I112" s="22" t="n"/>
      <c r="J112" s="22" t="n"/>
      <c r="K112" s="16" t="n"/>
      <c r="L112" s="7">
        <f>IF(AND($B112="",$E112=""),"",IF($J112&lt;&gt;"","完了",IF($G112="その場で直した","完了",IF($G112="安全の担当へ渡した","渡し済み",IF($G112&lt;&gt;"記録に回す","扱いを選ぶ",IF(NOT(ISNUMBER($I112)),"期限なし",IF($I112&lt;TODAY(),"期限超過","対応中")))))))</f>
        <v/>
      </c>
      <c r="M112" s="25">
        <f>IF(OR($L112="対応中",$L112="期限超過"),$I112-TODAY(),"")</f>
        <v/>
      </c>
      <c r="N112" s="26">
        <f>IF(AND(ISNUMBER($B112),ISNUMBER($J112)),$J112-$B112,"")</f>
        <v/>
      </c>
      <c r="O112" s="7">
        <f>IF($D112="","",IF(AND(N($B112)&gt;=IF($C$4="",0,$C$4),N($B112)&lt;=IF($E$4="",2958465,$E$4)),COUNTIFS($D$7:$D$206,$D112,$B$7:$B$206,"&gt;="&amp;IF($C$4="",0,$C$4),$B$7:$B$206,"&lt;="&amp;IF($E$4="",2958465,$E$4)),""))</f>
        <v/>
      </c>
      <c r="P112" s="7">
        <f>IF($D112="","",IF(AND(N($B112)&gt;=IF($C$4="",0,$C$4),N($B112)&lt;=IF($E$4="",2958465,$E$4)),COUNTIFS($D$7:$D$206,$D112,$C$7:$C$206,$C112,$B$7:$B$206,"&gt;="&amp;IF($C$4="",0,$C$4),$B$7:$B$206,"&lt;="&amp;IF($E$4="",2958465,$E$4)),""))</f>
        <v/>
      </c>
      <c r="Q112" s="17" t="n"/>
    </row>
    <row r="113">
      <c r="A113" s="8" t="n"/>
      <c r="B113" s="22" t="n"/>
      <c r="C113" s="8" t="n"/>
      <c r="D113" s="8" t="n"/>
      <c r="E113" s="16" t="n"/>
      <c r="F113" s="16" t="n"/>
      <c r="G113" s="8" t="n"/>
      <c r="H113" s="8" t="n"/>
      <c r="I113" s="22" t="n"/>
      <c r="J113" s="22" t="n"/>
      <c r="K113" s="16" t="n"/>
      <c r="L113" s="7">
        <f>IF(AND($B113="",$E113=""),"",IF($J113&lt;&gt;"","完了",IF($G113="その場で直した","完了",IF($G113="安全の担当へ渡した","渡し済み",IF($G113&lt;&gt;"記録に回す","扱いを選ぶ",IF(NOT(ISNUMBER($I113)),"期限なし",IF($I113&lt;TODAY(),"期限超過","対応中")))))))</f>
        <v/>
      </c>
      <c r="M113" s="25">
        <f>IF(OR($L113="対応中",$L113="期限超過"),$I113-TODAY(),"")</f>
        <v/>
      </c>
      <c r="N113" s="26">
        <f>IF(AND(ISNUMBER($B113),ISNUMBER($J113)),$J113-$B113,"")</f>
        <v/>
      </c>
      <c r="O113" s="7">
        <f>IF($D113="","",IF(AND(N($B113)&gt;=IF($C$4="",0,$C$4),N($B113)&lt;=IF($E$4="",2958465,$E$4)),COUNTIFS($D$7:$D$206,$D113,$B$7:$B$206,"&gt;="&amp;IF($C$4="",0,$C$4),$B$7:$B$206,"&lt;="&amp;IF($E$4="",2958465,$E$4)),""))</f>
        <v/>
      </c>
      <c r="P113" s="7">
        <f>IF($D113="","",IF(AND(N($B113)&gt;=IF($C$4="",0,$C$4),N($B113)&lt;=IF($E$4="",2958465,$E$4)),COUNTIFS($D$7:$D$206,$D113,$C$7:$C$206,$C113,$B$7:$B$206,"&gt;="&amp;IF($C$4="",0,$C$4),$B$7:$B$206,"&lt;="&amp;IF($E$4="",2958465,$E$4)),""))</f>
        <v/>
      </c>
      <c r="Q113" s="17" t="n"/>
    </row>
    <row r="114">
      <c r="A114" s="8" t="n"/>
      <c r="B114" s="22" t="n"/>
      <c r="C114" s="8" t="n"/>
      <c r="D114" s="8" t="n"/>
      <c r="E114" s="16" t="n"/>
      <c r="F114" s="16" t="n"/>
      <c r="G114" s="8" t="n"/>
      <c r="H114" s="8" t="n"/>
      <c r="I114" s="22" t="n"/>
      <c r="J114" s="22" t="n"/>
      <c r="K114" s="16" t="n"/>
      <c r="L114" s="7">
        <f>IF(AND($B114="",$E114=""),"",IF($J114&lt;&gt;"","完了",IF($G114="その場で直した","完了",IF($G114="安全の担当へ渡した","渡し済み",IF($G114&lt;&gt;"記録に回す","扱いを選ぶ",IF(NOT(ISNUMBER($I114)),"期限なし",IF($I114&lt;TODAY(),"期限超過","対応中")))))))</f>
        <v/>
      </c>
      <c r="M114" s="25">
        <f>IF(OR($L114="対応中",$L114="期限超過"),$I114-TODAY(),"")</f>
        <v/>
      </c>
      <c r="N114" s="26">
        <f>IF(AND(ISNUMBER($B114),ISNUMBER($J114)),$J114-$B114,"")</f>
        <v/>
      </c>
      <c r="O114" s="7">
        <f>IF($D114="","",IF(AND(N($B114)&gt;=IF($C$4="",0,$C$4),N($B114)&lt;=IF($E$4="",2958465,$E$4)),COUNTIFS($D$7:$D$206,$D114,$B$7:$B$206,"&gt;="&amp;IF($C$4="",0,$C$4),$B$7:$B$206,"&lt;="&amp;IF($E$4="",2958465,$E$4)),""))</f>
        <v/>
      </c>
      <c r="P114" s="7">
        <f>IF($D114="","",IF(AND(N($B114)&gt;=IF($C$4="",0,$C$4),N($B114)&lt;=IF($E$4="",2958465,$E$4)),COUNTIFS($D$7:$D$206,$D114,$C$7:$C$206,$C114,$B$7:$B$206,"&gt;="&amp;IF($C$4="",0,$C$4),$B$7:$B$206,"&lt;="&amp;IF($E$4="",2958465,$E$4)),""))</f>
        <v/>
      </c>
      <c r="Q114" s="17" t="n"/>
    </row>
    <row r="115">
      <c r="A115" s="8" t="n"/>
      <c r="B115" s="22" t="n"/>
      <c r="C115" s="8" t="n"/>
      <c r="D115" s="8" t="n"/>
      <c r="E115" s="16" t="n"/>
      <c r="F115" s="16" t="n"/>
      <c r="G115" s="8" t="n"/>
      <c r="H115" s="8" t="n"/>
      <c r="I115" s="22" t="n"/>
      <c r="J115" s="22" t="n"/>
      <c r="K115" s="16" t="n"/>
      <c r="L115" s="7">
        <f>IF(AND($B115="",$E115=""),"",IF($J115&lt;&gt;"","完了",IF($G115="その場で直した","完了",IF($G115="安全の担当へ渡した","渡し済み",IF($G115&lt;&gt;"記録に回す","扱いを選ぶ",IF(NOT(ISNUMBER($I115)),"期限なし",IF($I115&lt;TODAY(),"期限超過","対応中")))))))</f>
        <v/>
      </c>
      <c r="M115" s="25">
        <f>IF(OR($L115="対応中",$L115="期限超過"),$I115-TODAY(),"")</f>
        <v/>
      </c>
      <c r="N115" s="26">
        <f>IF(AND(ISNUMBER($B115),ISNUMBER($J115)),$J115-$B115,"")</f>
        <v/>
      </c>
      <c r="O115" s="7">
        <f>IF($D115="","",IF(AND(N($B115)&gt;=IF($C$4="",0,$C$4),N($B115)&lt;=IF($E$4="",2958465,$E$4)),COUNTIFS($D$7:$D$206,$D115,$B$7:$B$206,"&gt;="&amp;IF($C$4="",0,$C$4),$B$7:$B$206,"&lt;="&amp;IF($E$4="",2958465,$E$4)),""))</f>
        <v/>
      </c>
      <c r="P115" s="7">
        <f>IF($D115="","",IF(AND(N($B115)&gt;=IF($C$4="",0,$C$4),N($B115)&lt;=IF($E$4="",2958465,$E$4)),COUNTIFS($D$7:$D$206,$D115,$C$7:$C$206,$C115,$B$7:$B$206,"&gt;="&amp;IF($C$4="",0,$C$4),$B$7:$B$206,"&lt;="&amp;IF($E$4="",2958465,$E$4)),""))</f>
        <v/>
      </c>
      <c r="Q115" s="17" t="n"/>
    </row>
    <row r="116">
      <c r="A116" s="8" t="n"/>
      <c r="B116" s="22" t="n"/>
      <c r="C116" s="8" t="n"/>
      <c r="D116" s="8" t="n"/>
      <c r="E116" s="16" t="n"/>
      <c r="F116" s="16" t="n"/>
      <c r="G116" s="8" t="n"/>
      <c r="H116" s="8" t="n"/>
      <c r="I116" s="22" t="n"/>
      <c r="J116" s="22" t="n"/>
      <c r="K116" s="16" t="n"/>
      <c r="L116" s="7">
        <f>IF(AND($B116="",$E116=""),"",IF($J116&lt;&gt;"","完了",IF($G116="その場で直した","完了",IF($G116="安全の担当へ渡した","渡し済み",IF($G116&lt;&gt;"記録に回す","扱いを選ぶ",IF(NOT(ISNUMBER($I116)),"期限なし",IF($I116&lt;TODAY(),"期限超過","対応中")))))))</f>
        <v/>
      </c>
      <c r="M116" s="25">
        <f>IF(OR($L116="対応中",$L116="期限超過"),$I116-TODAY(),"")</f>
        <v/>
      </c>
      <c r="N116" s="26">
        <f>IF(AND(ISNUMBER($B116),ISNUMBER($J116)),$J116-$B116,"")</f>
        <v/>
      </c>
      <c r="O116" s="7">
        <f>IF($D116="","",IF(AND(N($B116)&gt;=IF($C$4="",0,$C$4),N($B116)&lt;=IF($E$4="",2958465,$E$4)),COUNTIFS($D$7:$D$206,$D116,$B$7:$B$206,"&gt;="&amp;IF($C$4="",0,$C$4),$B$7:$B$206,"&lt;="&amp;IF($E$4="",2958465,$E$4)),""))</f>
        <v/>
      </c>
      <c r="P116" s="7">
        <f>IF($D116="","",IF(AND(N($B116)&gt;=IF($C$4="",0,$C$4),N($B116)&lt;=IF($E$4="",2958465,$E$4)),COUNTIFS($D$7:$D$206,$D116,$C$7:$C$206,$C116,$B$7:$B$206,"&gt;="&amp;IF($C$4="",0,$C$4),$B$7:$B$206,"&lt;="&amp;IF($E$4="",2958465,$E$4)),""))</f>
        <v/>
      </c>
      <c r="Q116" s="17" t="n"/>
    </row>
    <row r="117">
      <c r="A117" s="8" t="n"/>
      <c r="B117" s="22" t="n"/>
      <c r="C117" s="8" t="n"/>
      <c r="D117" s="8" t="n"/>
      <c r="E117" s="16" t="n"/>
      <c r="F117" s="16" t="n"/>
      <c r="G117" s="8" t="n"/>
      <c r="H117" s="8" t="n"/>
      <c r="I117" s="22" t="n"/>
      <c r="J117" s="22" t="n"/>
      <c r="K117" s="16" t="n"/>
      <c r="L117" s="7">
        <f>IF(AND($B117="",$E117=""),"",IF($J117&lt;&gt;"","完了",IF($G117="その場で直した","完了",IF($G117="安全の担当へ渡した","渡し済み",IF($G117&lt;&gt;"記録に回す","扱いを選ぶ",IF(NOT(ISNUMBER($I117)),"期限なし",IF($I117&lt;TODAY(),"期限超過","対応中")))))))</f>
        <v/>
      </c>
      <c r="M117" s="25">
        <f>IF(OR($L117="対応中",$L117="期限超過"),$I117-TODAY(),"")</f>
        <v/>
      </c>
      <c r="N117" s="26">
        <f>IF(AND(ISNUMBER($B117),ISNUMBER($J117)),$J117-$B117,"")</f>
        <v/>
      </c>
      <c r="O117" s="7">
        <f>IF($D117="","",IF(AND(N($B117)&gt;=IF($C$4="",0,$C$4),N($B117)&lt;=IF($E$4="",2958465,$E$4)),COUNTIFS($D$7:$D$206,$D117,$B$7:$B$206,"&gt;="&amp;IF($C$4="",0,$C$4),$B$7:$B$206,"&lt;="&amp;IF($E$4="",2958465,$E$4)),""))</f>
        <v/>
      </c>
      <c r="P117" s="7">
        <f>IF($D117="","",IF(AND(N($B117)&gt;=IF($C$4="",0,$C$4),N($B117)&lt;=IF($E$4="",2958465,$E$4)),COUNTIFS($D$7:$D$206,$D117,$C$7:$C$206,$C117,$B$7:$B$206,"&gt;="&amp;IF($C$4="",0,$C$4),$B$7:$B$206,"&lt;="&amp;IF($E$4="",2958465,$E$4)),""))</f>
        <v/>
      </c>
      <c r="Q117" s="17" t="n"/>
    </row>
    <row r="118">
      <c r="A118" s="8" t="n"/>
      <c r="B118" s="22" t="n"/>
      <c r="C118" s="8" t="n"/>
      <c r="D118" s="8" t="n"/>
      <c r="E118" s="16" t="n"/>
      <c r="F118" s="16" t="n"/>
      <c r="G118" s="8" t="n"/>
      <c r="H118" s="8" t="n"/>
      <c r="I118" s="22" t="n"/>
      <c r="J118" s="22" t="n"/>
      <c r="K118" s="16" t="n"/>
      <c r="L118" s="7">
        <f>IF(AND($B118="",$E118=""),"",IF($J118&lt;&gt;"","完了",IF($G118="その場で直した","完了",IF($G118="安全の担当へ渡した","渡し済み",IF($G118&lt;&gt;"記録に回す","扱いを選ぶ",IF(NOT(ISNUMBER($I118)),"期限なし",IF($I118&lt;TODAY(),"期限超過","対応中")))))))</f>
        <v/>
      </c>
      <c r="M118" s="25">
        <f>IF(OR($L118="対応中",$L118="期限超過"),$I118-TODAY(),"")</f>
        <v/>
      </c>
      <c r="N118" s="26">
        <f>IF(AND(ISNUMBER($B118),ISNUMBER($J118)),$J118-$B118,"")</f>
        <v/>
      </c>
      <c r="O118" s="7">
        <f>IF($D118="","",IF(AND(N($B118)&gt;=IF($C$4="",0,$C$4),N($B118)&lt;=IF($E$4="",2958465,$E$4)),COUNTIFS($D$7:$D$206,$D118,$B$7:$B$206,"&gt;="&amp;IF($C$4="",0,$C$4),$B$7:$B$206,"&lt;="&amp;IF($E$4="",2958465,$E$4)),""))</f>
        <v/>
      </c>
      <c r="P118" s="7">
        <f>IF($D118="","",IF(AND(N($B118)&gt;=IF($C$4="",0,$C$4),N($B118)&lt;=IF($E$4="",2958465,$E$4)),COUNTIFS($D$7:$D$206,$D118,$C$7:$C$206,$C118,$B$7:$B$206,"&gt;="&amp;IF($C$4="",0,$C$4),$B$7:$B$206,"&lt;="&amp;IF($E$4="",2958465,$E$4)),""))</f>
        <v/>
      </c>
      <c r="Q118" s="17" t="n"/>
    </row>
    <row r="119">
      <c r="A119" s="8" t="n"/>
      <c r="B119" s="22" t="n"/>
      <c r="C119" s="8" t="n"/>
      <c r="D119" s="8" t="n"/>
      <c r="E119" s="16" t="n"/>
      <c r="F119" s="16" t="n"/>
      <c r="G119" s="8" t="n"/>
      <c r="H119" s="8" t="n"/>
      <c r="I119" s="22" t="n"/>
      <c r="J119" s="22" t="n"/>
      <c r="K119" s="16" t="n"/>
      <c r="L119" s="7">
        <f>IF(AND($B119="",$E119=""),"",IF($J119&lt;&gt;"","完了",IF($G119="その場で直した","完了",IF($G119="安全の担当へ渡した","渡し済み",IF($G119&lt;&gt;"記録に回す","扱いを選ぶ",IF(NOT(ISNUMBER($I119)),"期限なし",IF($I119&lt;TODAY(),"期限超過","対応中")))))))</f>
        <v/>
      </c>
      <c r="M119" s="25">
        <f>IF(OR($L119="対応中",$L119="期限超過"),$I119-TODAY(),"")</f>
        <v/>
      </c>
      <c r="N119" s="26">
        <f>IF(AND(ISNUMBER($B119),ISNUMBER($J119)),$J119-$B119,"")</f>
        <v/>
      </c>
      <c r="O119" s="7">
        <f>IF($D119="","",IF(AND(N($B119)&gt;=IF($C$4="",0,$C$4),N($B119)&lt;=IF($E$4="",2958465,$E$4)),COUNTIFS($D$7:$D$206,$D119,$B$7:$B$206,"&gt;="&amp;IF($C$4="",0,$C$4),$B$7:$B$206,"&lt;="&amp;IF($E$4="",2958465,$E$4)),""))</f>
        <v/>
      </c>
      <c r="P119" s="7">
        <f>IF($D119="","",IF(AND(N($B119)&gt;=IF($C$4="",0,$C$4),N($B119)&lt;=IF($E$4="",2958465,$E$4)),COUNTIFS($D$7:$D$206,$D119,$C$7:$C$206,$C119,$B$7:$B$206,"&gt;="&amp;IF($C$4="",0,$C$4),$B$7:$B$206,"&lt;="&amp;IF($E$4="",2958465,$E$4)),""))</f>
        <v/>
      </c>
      <c r="Q119" s="17" t="n"/>
    </row>
    <row r="120">
      <c r="A120" s="8" t="n"/>
      <c r="B120" s="22" t="n"/>
      <c r="C120" s="8" t="n"/>
      <c r="D120" s="8" t="n"/>
      <c r="E120" s="16" t="n"/>
      <c r="F120" s="16" t="n"/>
      <c r="G120" s="8" t="n"/>
      <c r="H120" s="8" t="n"/>
      <c r="I120" s="22" t="n"/>
      <c r="J120" s="22" t="n"/>
      <c r="K120" s="16" t="n"/>
      <c r="L120" s="7">
        <f>IF(AND($B120="",$E120=""),"",IF($J120&lt;&gt;"","完了",IF($G120="その場で直した","完了",IF($G120="安全の担当へ渡した","渡し済み",IF($G120&lt;&gt;"記録に回す","扱いを選ぶ",IF(NOT(ISNUMBER($I120)),"期限なし",IF($I120&lt;TODAY(),"期限超過","対応中")))))))</f>
        <v/>
      </c>
      <c r="M120" s="25">
        <f>IF(OR($L120="対応中",$L120="期限超過"),$I120-TODAY(),"")</f>
        <v/>
      </c>
      <c r="N120" s="26">
        <f>IF(AND(ISNUMBER($B120),ISNUMBER($J120)),$J120-$B120,"")</f>
        <v/>
      </c>
      <c r="O120" s="7">
        <f>IF($D120="","",IF(AND(N($B120)&gt;=IF($C$4="",0,$C$4),N($B120)&lt;=IF($E$4="",2958465,$E$4)),COUNTIFS($D$7:$D$206,$D120,$B$7:$B$206,"&gt;="&amp;IF($C$4="",0,$C$4),$B$7:$B$206,"&lt;="&amp;IF($E$4="",2958465,$E$4)),""))</f>
        <v/>
      </c>
      <c r="P120" s="7">
        <f>IF($D120="","",IF(AND(N($B120)&gt;=IF($C$4="",0,$C$4),N($B120)&lt;=IF($E$4="",2958465,$E$4)),COUNTIFS($D$7:$D$206,$D120,$C$7:$C$206,$C120,$B$7:$B$206,"&gt;="&amp;IF($C$4="",0,$C$4),$B$7:$B$206,"&lt;="&amp;IF($E$4="",2958465,$E$4)),""))</f>
        <v/>
      </c>
      <c r="Q120" s="17" t="n"/>
    </row>
    <row r="121">
      <c r="A121" s="8" t="n"/>
      <c r="B121" s="22" t="n"/>
      <c r="C121" s="8" t="n"/>
      <c r="D121" s="8" t="n"/>
      <c r="E121" s="16" t="n"/>
      <c r="F121" s="16" t="n"/>
      <c r="G121" s="8" t="n"/>
      <c r="H121" s="8" t="n"/>
      <c r="I121" s="22" t="n"/>
      <c r="J121" s="22" t="n"/>
      <c r="K121" s="16" t="n"/>
      <c r="L121" s="7">
        <f>IF(AND($B121="",$E121=""),"",IF($J121&lt;&gt;"","完了",IF($G121="その場で直した","完了",IF($G121="安全の担当へ渡した","渡し済み",IF($G121&lt;&gt;"記録に回す","扱いを選ぶ",IF(NOT(ISNUMBER($I121)),"期限なし",IF($I121&lt;TODAY(),"期限超過","対応中")))))))</f>
        <v/>
      </c>
      <c r="M121" s="25">
        <f>IF(OR($L121="対応中",$L121="期限超過"),$I121-TODAY(),"")</f>
        <v/>
      </c>
      <c r="N121" s="26">
        <f>IF(AND(ISNUMBER($B121),ISNUMBER($J121)),$J121-$B121,"")</f>
        <v/>
      </c>
      <c r="O121" s="7">
        <f>IF($D121="","",IF(AND(N($B121)&gt;=IF($C$4="",0,$C$4),N($B121)&lt;=IF($E$4="",2958465,$E$4)),COUNTIFS($D$7:$D$206,$D121,$B$7:$B$206,"&gt;="&amp;IF($C$4="",0,$C$4),$B$7:$B$206,"&lt;="&amp;IF($E$4="",2958465,$E$4)),""))</f>
        <v/>
      </c>
      <c r="P121" s="7">
        <f>IF($D121="","",IF(AND(N($B121)&gt;=IF($C$4="",0,$C$4),N($B121)&lt;=IF($E$4="",2958465,$E$4)),COUNTIFS($D$7:$D$206,$D121,$C$7:$C$206,$C121,$B$7:$B$206,"&gt;="&amp;IF($C$4="",0,$C$4),$B$7:$B$206,"&lt;="&amp;IF($E$4="",2958465,$E$4)),""))</f>
        <v/>
      </c>
      <c r="Q121" s="17" t="n"/>
    </row>
    <row r="122">
      <c r="A122" s="8" t="n"/>
      <c r="B122" s="22" t="n"/>
      <c r="C122" s="8" t="n"/>
      <c r="D122" s="8" t="n"/>
      <c r="E122" s="16" t="n"/>
      <c r="F122" s="16" t="n"/>
      <c r="G122" s="8" t="n"/>
      <c r="H122" s="8" t="n"/>
      <c r="I122" s="22" t="n"/>
      <c r="J122" s="22" t="n"/>
      <c r="K122" s="16" t="n"/>
      <c r="L122" s="7">
        <f>IF(AND($B122="",$E122=""),"",IF($J122&lt;&gt;"","完了",IF($G122="その場で直した","完了",IF($G122="安全の担当へ渡した","渡し済み",IF($G122&lt;&gt;"記録に回す","扱いを選ぶ",IF(NOT(ISNUMBER($I122)),"期限なし",IF($I122&lt;TODAY(),"期限超過","対応中")))))))</f>
        <v/>
      </c>
      <c r="M122" s="25">
        <f>IF(OR($L122="対応中",$L122="期限超過"),$I122-TODAY(),"")</f>
        <v/>
      </c>
      <c r="N122" s="26">
        <f>IF(AND(ISNUMBER($B122),ISNUMBER($J122)),$J122-$B122,"")</f>
        <v/>
      </c>
      <c r="O122" s="7">
        <f>IF($D122="","",IF(AND(N($B122)&gt;=IF($C$4="",0,$C$4),N($B122)&lt;=IF($E$4="",2958465,$E$4)),COUNTIFS($D$7:$D$206,$D122,$B$7:$B$206,"&gt;="&amp;IF($C$4="",0,$C$4),$B$7:$B$206,"&lt;="&amp;IF($E$4="",2958465,$E$4)),""))</f>
        <v/>
      </c>
      <c r="P122" s="7">
        <f>IF($D122="","",IF(AND(N($B122)&gt;=IF($C$4="",0,$C$4),N($B122)&lt;=IF($E$4="",2958465,$E$4)),COUNTIFS($D$7:$D$206,$D122,$C$7:$C$206,$C122,$B$7:$B$206,"&gt;="&amp;IF($C$4="",0,$C$4),$B$7:$B$206,"&lt;="&amp;IF($E$4="",2958465,$E$4)),""))</f>
        <v/>
      </c>
      <c r="Q122" s="17" t="n"/>
    </row>
    <row r="123">
      <c r="A123" s="8" t="n"/>
      <c r="B123" s="22" t="n"/>
      <c r="C123" s="8" t="n"/>
      <c r="D123" s="8" t="n"/>
      <c r="E123" s="16" t="n"/>
      <c r="F123" s="16" t="n"/>
      <c r="G123" s="8" t="n"/>
      <c r="H123" s="8" t="n"/>
      <c r="I123" s="22" t="n"/>
      <c r="J123" s="22" t="n"/>
      <c r="K123" s="16" t="n"/>
      <c r="L123" s="7">
        <f>IF(AND($B123="",$E123=""),"",IF($J123&lt;&gt;"","完了",IF($G123="その場で直した","完了",IF($G123="安全の担当へ渡した","渡し済み",IF($G123&lt;&gt;"記録に回す","扱いを選ぶ",IF(NOT(ISNUMBER($I123)),"期限なし",IF($I123&lt;TODAY(),"期限超過","対応中")))))))</f>
        <v/>
      </c>
      <c r="M123" s="25">
        <f>IF(OR($L123="対応中",$L123="期限超過"),$I123-TODAY(),"")</f>
        <v/>
      </c>
      <c r="N123" s="26">
        <f>IF(AND(ISNUMBER($B123),ISNUMBER($J123)),$J123-$B123,"")</f>
        <v/>
      </c>
      <c r="O123" s="7">
        <f>IF($D123="","",IF(AND(N($B123)&gt;=IF($C$4="",0,$C$4),N($B123)&lt;=IF($E$4="",2958465,$E$4)),COUNTIFS($D$7:$D$206,$D123,$B$7:$B$206,"&gt;="&amp;IF($C$4="",0,$C$4),$B$7:$B$206,"&lt;="&amp;IF($E$4="",2958465,$E$4)),""))</f>
        <v/>
      </c>
      <c r="P123" s="7">
        <f>IF($D123="","",IF(AND(N($B123)&gt;=IF($C$4="",0,$C$4),N($B123)&lt;=IF($E$4="",2958465,$E$4)),COUNTIFS($D$7:$D$206,$D123,$C$7:$C$206,$C123,$B$7:$B$206,"&gt;="&amp;IF($C$4="",0,$C$4),$B$7:$B$206,"&lt;="&amp;IF($E$4="",2958465,$E$4)),""))</f>
        <v/>
      </c>
      <c r="Q123" s="17" t="n"/>
    </row>
    <row r="124">
      <c r="A124" s="8" t="n"/>
      <c r="B124" s="22" t="n"/>
      <c r="C124" s="8" t="n"/>
      <c r="D124" s="8" t="n"/>
      <c r="E124" s="16" t="n"/>
      <c r="F124" s="16" t="n"/>
      <c r="G124" s="8" t="n"/>
      <c r="H124" s="8" t="n"/>
      <c r="I124" s="22" t="n"/>
      <c r="J124" s="22" t="n"/>
      <c r="K124" s="16" t="n"/>
      <c r="L124" s="7">
        <f>IF(AND($B124="",$E124=""),"",IF($J124&lt;&gt;"","完了",IF($G124="その場で直した","完了",IF($G124="安全の担当へ渡した","渡し済み",IF($G124&lt;&gt;"記録に回す","扱いを選ぶ",IF(NOT(ISNUMBER($I124)),"期限なし",IF($I124&lt;TODAY(),"期限超過","対応中")))))))</f>
        <v/>
      </c>
      <c r="M124" s="25">
        <f>IF(OR($L124="対応中",$L124="期限超過"),$I124-TODAY(),"")</f>
        <v/>
      </c>
      <c r="N124" s="26">
        <f>IF(AND(ISNUMBER($B124),ISNUMBER($J124)),$J124-$B124,"")</f>
        <v/>
      </c>
      <c r="O124" s="7">
        <f>IF($D124="","",IF(AND(N($B124)&gt;=IF($C$4="",0,$C$4),N($B124)&lt;=IF($E$4="",2958465,$E$4)),COUNTIFS($D$7:$D$206,$D124,$B$7:$B$206,"&gt;="&amp;IF($C$4="",0,$C$4),$B$7:$B$206,"&lt;="&amp;IF($E$4="",2958465,$E$4)),""))</f>
        <v/>
      </c>
      <c r="P124" s="7">
        <f>IF($D124="","",IF(AND(N($B124)&gt;=IF($C$4="",0,$C$4),N($B124)&lt;=IF($E$4="",2958465,$E$4)),COUNTIFS($D$7:$D$206,$D124,$C$7:$C$206,$C124,$B$7:$B$206,"&gt;="&amp;IF($C$4="",0,$C$4),$B$7:$B$206,"&lt;="&amp;IF($E$4="",2958465,$E$4)),""))</f>
        <v/>
      </c>
      <c r="Q124" s="17" t="n"/>
    </row>
    <row r="125">
      <c r="A125" s="8" t="n"/>
      <c r="B125" s="22" t="n"/>
      <c r="C125" s="8" t="n"/>
      <c r="D125" s="8" t="n"/>
      <c r="E125" s="16" t="n"/>
      <c r="F125" s="16" t="n"/>
      <c r="G125" s="8" t="n"/>
      <c r="H125" s="8" t="n"/>
      <c r="I125" s="22" t="n"/>
      <c r="J125" s="22" t="n"/>
      <c r="K125" s="16" t="n"/>
      <c r="L125" s="7">
        <f>IF(AND($B125="",$E125=""),"",IF($J125&lt;&gt;"","完了",IF($G125="その場で直した","完了",IF($G125="安全の担当へ渡した","渡し済み",IF($G125&lt;&gt;"記録に回す","扱いを選ぶ",IF(NOT(ISNUMBER($I125)),"期限なし",IF($I125&lt;TODAY(),"期限超過","対応中")))))))</f>
        <v/>
      </c>
      <c r="M125" s="25">
        <f>IF(OR($L125="対応中",$L125="期限超過"),$I125-TODAY(),"")</f>
        <v/>
      </c>
      <c r="N125" s="26">
        <f>IF(AND(ISNUMBER($B125),ISNUMBER($J125)),$J125-$B125,"")</f>
        <v/>
      </c>
      <c r="O125" s="7">
        <f>IF($D125="","",IF(AND(N($B125)&gt;=IF($C$4="",0,$C$4),N($B125)&lt;=IF($E$4="",2958465,$E$4)),COUNTIFS($D$7:$D$206,$D125,$B$7:$B$206,"&gt;="&amp;IF($C$4="",0,$C$4),$B$7:$B$206,"&lt;="&amp;IF($E$4="",2958465,$E$4)),""))</f>
        <v/>
      </c>
      <c r="P125" s="7">
        <f>IF($D125="","",IF(AND(N($B125)&gt;=IF($C$4="",0,$C$4),N($B125)&lt;=IF($E$4="",2958465,$E$4)),COUNTIFS($D$7:$D$206,$D125,$C$7:$C$206,$C125,$B$7:$B$206,"&gt;="&amp;IF($C$4="",0,$C$4),$B$7:$B$206,"&lt;="&amp;IF($E$4="",2958465,$E$4)),""))</f>
        <v/>
      </c>
      <c r="Q125" s="17" t="n"/>
    </row>
    <row r="126">
      <c r="A126" s="8" t="n"/>
      <c r="B126" s="22" t="n"/>
      <c r="C126" s="8" t="n"/>
      <c r="D126" s="8" t="n"/>
      <c r="E126" s="16" t="n"/>
      <c r="F126" s="16" t="n"/>
      <c r="G126" s="8" t="n"/>
      <c r="H126" s="8" t="n"/>
      <c r="I126" s="22" t="n"/>
      <c r="J126" s="22" t="n"/>
      <c r="K126" s="16" t="n"/>
      <c r="L126" s="7">
        <f>IF(AND($B126="",$E126=""),"",IF($J126&lt;&gt;"","完了",IF($G126="その場で直した","完了",IF($G126="安全の担当へ渡した","渡し済み",IF($G126&lt;&gt;"記録に回す","扱いを選ぶ",IF(NOT(ISNUMBER($I126)),"期限なし",IF($I126&lt;TODAY(),"期限超過","対応中")))))))</f>
        <v/>
      </c>
      <c r="M126" s="25">
        <f>IF(OR($L126="対応中",$L126="期限超過"),$I126-TODAY(),"")</f>
        <v/>
      </c>
      <c r="N126" s="26">
        <f>IF(AND(ISNUMBER($B126),ISNUMBER($J126)),$J126-$B126,"")</f>
        <v/>
      </c>
      <c r="O126" s="7">
        <f>IF($D126="","",IF(AND(N($B126)&gt;=IF($C$4="",0,$C$4),N($B126)&lt;=IF($E$4="",2958465,$E$4)),COUNTIFS($D$7:$D$206,$D126,$B$7:$B$206,"&gt;="&amp;IF($C$4="",0,$C$4),$B$7:$B$206,"&lt;="&amp;IF($E$4="",2958465,$E$4)),""))</f>
        <v/>
      </c>
      <c r="P126" s="7">
        <f>IF($D126="","",IF(AND(N($B126)&gt;=IF($C$4="",0,$C$4),N($B126)&lt;=IF($E$4="",2958465,$E$4)),COUNTIFS($D$7:$D$206,$D126,$C$7:$C$206,$C126,$B$7:$B$206,"&gt;="&amp;IF($C$4="",0,$C$4),$B$7:$B$206,"&lt;="&amp;IF($E$4="",2958465,$E$4)),""))</f>
        <v/>
      </c>
      <c r="Q126" s="17" t="n"/>
    </row>
    <row r="127">
      <c r="A127" s="8" t="n"/>
      <c r="B127" s="22" t="n"/>
      <c r="C127" s="8" t="n"/>
      <c r="D127" s="8" t="n"/>
      <c r="E127" s="16" t="n"/>
      <c r="F127" s="16" t="n"/>
      <c r="G127" s="8" t="n"/>
      <c r="H127" s="8" t="n"/>
      <c r="I127" s="22" t="n"/>
      <c r="J127" s="22" t="n"/>
      <c r="K127" s="16" t="n"/>
      <c r="L127" s="7">
        <f>IF(AND($B127="",$E127=""),"",IF($J127&lt;&gt;"","完了",IF($G127="その場で直した","完了",IF($G127="安全の担当へ渡した","渡し済み",IF($G127&lt;&gt;"記録に回す","扱いを選ぶ",IF(NOT(ISNUMBER($I127)),"期限なし",IF($I127&lt;TODAY(),"期限超過","対応中")))))))</f>
        <v/>
      </c>
      <c r="M127" s="25">
        <f>IF(OR($L127="対応中",$L127="期限超過"),$I127-TODAY(),"")</f>
        <v/>
      </c>
      <c r="N127" s="26">
        <f>IF(AND(ISNUMBER($B127),ISNUMBER($J127)),$J127-$B127,"")</f>
        <v/>
      </c>
      <c r="O127" s="7">
        <f>IF($D127="","",IF(AND(N($B127)&gt;=IF($C$4="",0,$C$4),N($B127)&lt;=IF($E$4="",2958465,$E$4)),COUNTIFS($D$7:$D$206,$D127,$B$7:$B$206,"&gt;="&amp;IF($C$4="",0,$C$4),$B$7:$B$206,"&lt;="&amp;IF($E$4="",2958465,$E$4)),""))</f>
        <v/>
      </c>
      <c r="P127" s="7">
        <f>IF($D127="","",IF(AND(N($B127)&gt;=IF($C$4="",0,$C$4),N($B127)&lt;=IF($E$4="",2958465,$E$4)),COUNTIFS($D$7:$D$206,$D127,$C$7:$C$206,$C127,$B$7:$B$206,"&gt;="&amp;IF($C$4="",0,$C$4),$B$7:$B$206,"&lt;="&amp;IF($E$4="",2958465,$E$4)),""))</f>
        <v/>
      </c>
      <c r="Q127" s="17" t="n"/>
    </row>
    <row r="128">
      <c r="A128" s="8" t="n"/>
      <c r="B128" s="22" t="n"/>
      <c r="C128" s="8" t="n"/>
      <c r="D128" s="8" t="n"/>
      <c r="E128" s="16" t="n"/>
      <c r="F128" s="16" t="n"/>
      <c r="G128" s="8" t="n"/>
      <c r="H128" s="8" t="n"/>
      <c r="I128" s="22" t="n"/>
      <c r="J128" s="22" t="n"/>
      <c r="K128" s="16" t="n"/>
      <c r="L128" s="7">
        <f>IF(AND($B128="",$E128=""),"",IF($J128&lt;&gt;"","完了",IF($G128="その場で直した","完了",IF($G128="安全の担当へ渡した","渡し済み",IF($G128&lt;&gt;"記録に回す","扱いを選ぶ",IF(NOT(ISNUMBER($I128)),"期限なし",IF($I128&lt;TODAY(),"期限超過","対応中")))))))</f>
        <v/>
      </c>
      <c r="M128" s="25">
        <f>IF(OR($L128="対応中",$L128="期限超過"),$I128-TODAY(),"")</f>
        <v/>
      </c>
      <c r="N128" s="26">
        <f>IF(AND(ISNUMBER($B128),ISNUMBER($J128)),$J128-$B128,"")</f>
        <v/>
      </c>
      <c r="O128" s="7">
        <f>IF($D128="","",IF(AND(N($B128)&gt;=IF($C$4="",0,$C$4),N($B128)&lt;=IF($E$4="",2958465,$E$4)),COUNTIFS($D$7:$D$206,$D128,$B$7:$B$206,"&gt;="&amp;IF($C$4="",0,$C$4),$B$7:$B$206,"&lt;="&amp;IF($E$4="",2958465,$E$4)),""))</f>
        <v/>
      </c>
      <c r="P128" s="7">
        <f>IF($D128="","",IF(AND(N($B128)&gt;=IF($C$4="",0,$C$4),N($B128)&lt;=IF($E$4="",2958465,$E$4)),COUNTIFS($D$7:$D$206,$D128,$C$7:$C$206,$C128,$B$7:$B$206,"&gt;="&amp;IF($C$4="",0,$C$4),$B$7:$B$206,"&lt;="&amp;IF($E$4="",2958465,$E$4)),""))</f>
        <v/>
      </c>
      <c r="Q128" s="17" t="n"/>
    </row>
    <row r="129">
      <c r="A129" s="8" t="n"/>
      <c r="B129" s="22" t="n"/>
      <c r="C129" s="8" t="n"/>
      <c r="D129" s="8" t="n"/>
      <c r="E129" s="16" t="n"/>
      <c r="F129" s="16" t="n"/>
      <c r="G129" s="8" t="n"/>
      <c r="H129" s="8" t="n"/>
      <c r="I129" s="22" t="n"/>
      <c r="J129" s="22" t="n"/>
      <c r="K129" s="16" t="n"/>
      <c r="L129" s="7">
        <f>IF(AND($B129="",$E129=""),"",IF($J129&lt;&gt;"","完了",IF($G129="その場で直した","完了",IF($G129="安全の担当へ渡した","渡し済み",IF($G129&lt;&gt;"記録に回す","扱いを選ぶ",IF(NOT(ISNUMBER($I129)),"期限なし",IF($I129&lt;TODAY(),"期限超過","対応中")))))))</f>
        <v/>
      </c>
      <c r="M129" s="25">
        <f>IF(OR($L129="対応中",$L129="期限超過"),$I129-TODAY(),"")</f>
        <v/>
      </c>
      <c r="N129" s="26">
        <f>IF(AND(ISNUMBER($B129),ISNUMBER($J129)),$J129-$B129,"")</f>
        <v/>
      </c>
      <c r="O129" s="7">
        <f>IF($D129="","",IF(AND(N($B129)&gt;=IF($C$4="",0,$C$4),N($B129)&lt;=IF($E$4="",2958465,$E$4)),COUNTIFS($D$7:$D$206,$D129,$B$7:$B$206,"&gt;="&amp;IF($C$4="",0,$C$4),$B$7:$B$206,"&lt;="&amp;IF($E$4="",2958465,$E$4)),""))</f>
        <v/>
      </c>
      <c r="P129" s="7">
        <f>IF($D129="","",IF(AND(N($B129)&gt;=IF($C$4="",0,$C$4),N($B129)&lt;=IF($E$4="",2958465,$E$4)),COUNTIFS($D$7:$D$206,$D129,$C$7:$C$206,$C129,$B$7:$B$206,"&gt;="&amp;IF($C$4="",0,$C$4),$B$7:$B$206,"&lt;="&amp;IF($E$4="",2958465,$E$4)),""))</f>
        <v/>
      </c>
      <c r="Q129" s="17" t="n"/>
    </row>
    <row r="130">
      <c r="A130" s="8" t="n"/>
      <c r="B130" s="22" t="n"/>
      <c r="C130" s="8" t="n"/>
      <c r="D130" s="8" t="n"/>
      <c r="E130" s="16" t="n"/>
      <c r="F130" s="16" t="n"/>
      <c r="G130" s="8" t="n"/>
      <c r="H130" s="8" t="n"/>
      <c r="I130" s="22" t="n"/>
      <c r="J130" s="22" t="n"/>
      <c r="K130" s="16" t="n"/>
      <c r="L130" s="7">
        <f>IF(AND($B130="",$E130=""),"",IF($J130&lt;&gt;"","完了",IF($G130="その場で直した","完了",IF($G130="安全の担当へ渡した","渡し済み",IF($G130&lt;&gt;"記録に回す","扱いを選ぶ",IF(NOT(ISNUMBER($I130)),"期限なし",IF($I130&lt;TODAY(),"期限超過","対応中")))))))</f>
        <v/>
      </c>
      <c r="M130" s="25">
        <f>IF(OR($L130="対応中",$L130="期限超過"),$I130-TODAY(),"")</f>
        <v/>
      </c>
      <c r="N130" s="26">
        <f>IF(AND(ISNUMBER($B130),ISNUMBER($J130)),$J130-$B130,"")</f>
        <v/>
      </c>
      <c r="O130" s="7">
        <f>IF($D130="","",IF(AND(N($B130)&gt;=IF($C$4="",0,$C$4),N($B130)&lt;=IF($E$4="",2958465,$E$4)),COUNTIFS($D$7:$D$206,$D130,$B$7:$B$206,"&gt;="&amp;IF($C$4="",0,$C$4),$B$7:$B$206,"&lt;="&amp;IF($E$4="",2958465,$E$4)),""))</f>
        <v/>
      </c>
      <c r="P130" s="7">
        <f>IF($D130="","",IF(AND(N($B130)&gt;=IF($C$4="",0,$C$4),N($B130)&lt;=IF($E$4="",2958465,$E$4)),COUNTIFS($D$7:$D$206,$D130,$C$7:$C$206,$C130,$B$7:$B$206,"&gt;="&amp;IF($C$4="",0,$C$4),$B$7:$B$206,"&lt;="&amp;IF($E$4="",2958465,$E$4)),""))</f>
        <v/>
      </c>
      <c r="Q130" s="17" t="n"/>
    </row>
    <row r="131">
      <c r="A131" s="8" t="n"/>
      <c r="B131" s="22" t="n"/>
      <c r="C131" s="8" t="n"/>
      <c r="D131" s="8" t="n"/>
      <c r="E131" s="16" t="n"/>
      <c r="F131" s="16" t="n"/>
      <c r="G131" s="8" t="n"/>
      <c r="H131" s="8" t="n"/>
      <c r="I131" s="22" t="n"/>
      <c r="J131" s="22" t="n"/>
      <c r="K131" s="16" t="n"/>
      <c r="L131" s="7">
        <f>IF(AND($B131="",$E131=""),"",IF($J131&lt;&gt;"","完了",IF($G131="その場で直した","完了",IF($G131="安全の担当へ渡した","渡し済み",IF($G131&lt;&gt;"記録に回す","扱いを選ぶ",IF(NOT(ISNUMBER($I131)),"期限なし",IF($I131&lt;TODAY(),"期限超過","対応中")))))))</f>
        <v/>
      </c>
      <c r="M131" s="25">
        <f>IF(OR($L131="対応中",$L131="期限超過"),$I131-TODAY(),"")</f>
        <v/>
      </c>
      <c r="N131" s="26">
        <f>IF(AND(ISNUMBER($B131),ISNUMBER($J131)),$J131-$B131,"")</f>
        <v/>
      </c>
      <c r="O131" s="7">
        <f>IF($D131="","",IF(AND(N($B131)&gt;=IF($C$4="",0,$C$4),N($B131)&lt;=IF($E$4="",2958465,$E$4)),COUNTIFS($D$7:$D$206,$D131,$B$7:$B$206,"&gt;="&amp;IF($C$4="",0,$C$4),$B$7:$B$206,"&lt;="&amp;IF($E$4="",2958465,$E$4)),""))</f>
        <v/>
      </c>
      <c r="P131" s="7">
        <f>IF($D131="","",IF(AND(N($B131)&gt;=IF($C$4="",0,$C$4),N($B131)&lt;=IF($E$4="",2958465,$E$4)),COUNTIFS($D$7:$D$206,$D131,$C$7:$C$206,$C131,$B$7:$B$206,"&gt;="&amp;IF($C$4="",0,$C$4),$B$7:$B$206,"&lt;="&amp;IF($E$4="",2958465,$E$4)),""))</f>
        <v/>
      </c>
      <c r="Q131" s="17" t="n"/>
    </row>
    <row r="132">
      <c r="A132" s="8" t="n"/>
      <c r="B132" s="22" t="n"/>
      <c r="C132" s="8" t="n"/>
      <c r="D132" s="8" t="n"/>
      <c r="E132" s="16" t="n"/>
      <c r="F132" s="16" t="n"/>
      <c r="G132" s="8" t="n"/>
      <c r="H132" s="8" t="n"/>
      <c r="I132" s="22" t="n"/>
      <c r="J132" s="22" t="n"/>
      <c r="K132" s="16" t="n"/>
      <c r="L132" s="7">
        <f>IF(AND($B132="",$E132=""),"",IF($J132&lt;&gt;"","完了",IF($G132="その場で直した","完了",IF($G132="安全の担当へ渡した","渡し済み",IF($G132&lt;&gt;"記録に回す","扱いを選ぶ",IF(NOT(ISNUMBER($I132)),"期限なし",IF($I132&lt;TODAY(),"期限超過","対応中")))))))</f>
        <v/>
      </c>
      <c r="M132" s="25">
        <f>IF(OR($L132="対応中",$L132="期限超過"),$I132-TODAY(),"")</f>
        <v/>
      </c>
      <c r="N132" s="26">
        <f>IF(AND(ISNUMBER($B132),ISNUMBER($J132)),$J132-$B132,"")</f>
        <v/>
      </c>
      <c r="O132" s="7">
        <f>IF($D132="","",IF(AND(N($B132)&gt;=IF($C$4="",0,$C$4),N($B132)&lt;=IF($E$4="",2958465,$E$4)),COUNTIFS($D$7:$D$206,$D132,$B$7:$B$206,"&gt;="&amp;IF($C$4="",0,$C$4),$B$7:$B$206,"&lt;="&amp;IF($E$4="",2958465,$E$4)),""))</f>
        <v/>
      </c>
      <c r="P132" s="7">
        <f>IF($D132="","",IF(AND(N($B132)&gt;=IF($C$4="",0,$C$4),N($B132)&lt;=IF($E$4="",2958465,$E$4)),COUNTIFS($D$7:$D$206,$D132,$C$7:$C$206,$C132,$B$7:$B$206,"&gt;="&amp;IF($C$4="",0,$C$4),$B$7:$B$206,"&lt;="&amp;IF($E$4="",2958465,$E$4)),""))</f>
        <v/>
      </c>
      <c r="Q132" s="17" t="n"/>
    </row>
    <row r="133">
      <c r="A133" s="8" t="n"/>
      <c r="B133" s="22" t="n"/>
      <c r="C133" s="8" t="n"/>
      <c r="D133" s="8" t="n"/>
      <c r="E133" s="16" t="n"/>
      <c r="F133" s="16" t="n"/>
      <c r="G133" s="8" t="n"/>
      <c r="H133" s="8" t="n"/>
      <c r="I133" s="22" t="n"/>
      <c r="J133" s="22" t="n"/>
      <c r="K133" s="16" t="n"/>
      <c r="L133" s="7">
        <f>IF(AND($B133="",$E133=""),"",IF($J133&lt;&gt;"","完了",IF($G133="その場で直した","完了",IF($G133="安全の担当へ渡した","渡し済み",IF($G133&lt;&gt;"記録に回す","扱いを選ぶ",IF(NOT(ISNUMBER($I133)),"期限なし",IF($I133&lt;TODAY(),"期限超過","対応中")))))))</f>
        <v/>
      </c>
      <c r="M133" s="25">
        <f>IF(OR($L133="対応中",$L133="期限超過"),$I133-TODAY(),"")</f>
        <v/>
      </c>
      <c r="N133" s="26">
        <f>IF(AND(ISNUMBER($B133),ISNUMBER($J133)),$J133-$B133,"")</f>
        <v/>
      </c>
      <c r="O133" s="7">
        <f>IF($D133="","",IF(AND(N($B133)&gt;=IF($C$4="",0,$C$4),N($B133)&lt;=IF($E$4="",2958465,$E$4)),COUNTIFS($D$7:$D$206,$D133,$B$7:$B$206,"&gt;="&amp;IF($C$4="",0,$C$4),$B$7:$B$206,"&lt;="&amp;IF($E$4="",2958465,$E$4)),""))</f>
        <v/>
      </c>
      <c r="P133" s="7">
        <f>IF($D133="","",IF(AND(N($B133)&gt;=IF($C$4="",0,$C$4),N($B133)&lt;=IF($E$4="",2958465,$E$4)),COUNTIFS($D$7:$D$206,$D133,$C$7:$C$206,$C133,$B$7:$B$206,"&gt;="&amp;IF($C$4="",0,$C$4),$B$7:$B$206,"&lt;="&amp;IF($E$4="",2958465,$E$4)),""))</f>
        <v/>
      </c>
      <c r="Q133" s="17" t="n"/>
    </row>
    <row r="134">
      <c r="A134" s="8" t="n"/>
      <c r="B134" s="22" t="n"/>
      <c r="C134" s="8" t="n"/>
      <c r="D134" s="8" t="n"/>
      <c r="E134" s="16" t="n"/>
      <c r="F134" s="16" t="n"/>
      <c r="G134" s="8" t="n"/>
      <c r="H134" s="8" t="n"/>
      <c r="I134" s="22" t="n"/>
      <c r="J134" s="22" t="n"/>
      <c r="K134" s="16" t="n"/>
      <c r="L134" s="7">
        <f>IF(AND($B134="",$E134=""),"",IF($J134&lt;&gt;"","完了",IF($G134="その場で直した","完了",IF($G134="安全の担当へ渡した","渡し済み",IF($G134&lt;&gt;"記録に回す","扱いを選ぶ",IF(NOT(ISNUMBER($I134)),"期限なし",IF($I134&lt;TODAY(),"期限超過","対応中")))))))</f>
        <v/>
      </c>
      <c r="M134" s="25">
        <f>IF(OR($L134="対応中",$L134="期限超過"),$I134-TODAY(),"")</f>
        <v/>
      </c>
      <c r="N134" s="26">
        <f>IF(AND(ISNUMBER($B134),ISNUMBER($J134)),$J134-$B134,"")</f>
        <v/>
      </c>
      <c r="O134" s="7">
        <f>IF($D134="","",IF(AND(N($B134)&gt;=IF($C$4="",0,$C$4),N($B134)&lt;=IF($E$4="",2958465,$E$4)),COUNTIFS($D$7:$D$206,$D134,$B$7:$B$206,"&gt;="&amp;IF($C$4="",0,$C$4),$B$7:$B$206,"&lt;="&amp;IF($E$4="",2958465,$E$4)),""))</f>
        <v/>
      </c>
      <c r="P134" s="7">
        <f>IF($D134="","",IF(AND(N($B134)&gt;=IF($C$4="",0,$C$4),N($B134)&lt;=IF($E$4="",2958465,$E$4)),COUNTIFS($D$7:$D$206,$D134,$C$7:$C$206,$C134,$B$7:$B$206,"&gt;="&amp;IF($C$4="",0,$C$4),$B$7:$B$206,"&lt;="&amp;IF($E$4="",2958465,$E$4)),""))</f>
        <v/>
      </c>
      <c r="Q134" s="17" t="n"/>
    </row>
    <row r="135">
      <c r="A135" s="8" t="n"/>
      <c r="B135" s="22" t="n"/>
      <c r="C135" s="8" t="n"/>
      <c r="D135" s="8" t="n"/>
      <c r="E135" s="16" t="n"/>
      <c r="F135" s="16" t="n"/>
      <c r="G135" s="8" t="n"/>
      <c r="H135" s="8" t="n"/>
      <c r="I135" s="22" t="n"/>
      <c r="J135" s="22" t="n"/>
      <c r="K135" s="16" t="n"/>
      <c r="L135" s="7">
        <f>IF(AND($B135="",$E135=""),"",IF($J135&lt;&gt;"","完了",IF($G135="その場で直した","完了",IF($G135="安全の担当へ渡した","渡し済み",IF($G135&lt;&gt;"記録に回す","扱いを選ぶ",IF(NOT(ISNUMBER($I135)),"期限なし",IF($I135&lt;TODAY(),"期限超過","対応中")))))))</f>
        <v/>
      </c>
      <c r="M135" s="25">
        <f>IF(OR($L135="対応中",$L135="期限超過"),$I135-TODAY(),"")</f>
        <v/>
      </c>
      <c r="N135" s="26">
        <f>IF(AND(ISNUMBER($B135),ISNUMBER($J135)),$J135-$B135,"")</f>
        <v/>
      </c>
      <c r="O135" s="7">
        <f>IF($D135="","",IF(AND(N($B135)&gt;=IF($C$4="",0,$C$4),N($B135)&lt;=IF($E$4="",2958465,$E$4)),COUNTIFS($D$7:$D$206,$D135,$B$7:$B$206,"&gt;="&amp;IF($C$4="",0,$C$4),$B$7:$B$206,"&lt;="&amp;IF($E$4="",2958465,$E$4)),""))</f>
        <v/>
      </c>
      <c r="P135" s="7">
        <f>IF($D135="","",IF(AND(N($B135)&gt;=IF($C$4="",0,$C$4),N($B135)&lt;=IF($E$4="",2958465,$E$4)),COUNTIFS($D$7:$D$206,$D135,$C$7:$C$206,$C135,$B$7:$B$206,"&gt;="&amp;IF($C$4="",0,$C$4),$B$7:$B$206,"&lt;="&amp;IF($E$4="",2958465,$E$4)),""))</f>
        <v/>
      </c>
      <c r="Q135" s="17" t="n"/>
    </row>
    <row r="136">
      <c r="A136" s="8" t="n"/>
      <c r="B136" s="22" t="n"/>
      <c r="C136" s="8" t="n"/>
      <c r="D136" s="8" t="n"/>
      <c r="E136" s="16" t="n"/>
      <c r="F136" s="16" t="n"/>
      <c r="G136" s="8" t="n"/>
      <c r="H136" s="8" t="n"/>
      <c r="I136" s="22" t="n"/>
      <c r="J136" s="22" t="n"/>
      <c r="K136" s="16" t="n"/>
      <c r="L136" s="7">
        <f>IF(AND($B136="",$E136=""),"",IF($J136&lt;&gt;"","完了",IF($G136="その場で直した","完了",IF($G136="安全の担当へ渡した","渡し済み",IF($G136&lt;&gt;"記録に回す","扱いを選ぶ",IF(NOT(ISNUMBER($I136)),"期限なし",IF($I136&lt;TODAY(),"期限超過","対応中")))))))</f>
        <v/>
      </c>
      <c r="M136" s="25">
        <f>IF(OR($L136="対応中",$L136="期限超過"),$I136-TODAY(),"")</f>
        <v/>
      </c>
      <c r="N136" s="26">
        <f>IF(AND(ISNUMBER($B136),ISNUMBER($J136)),$J136-$B136,"")</f>
        <v/>
      </c>
      <c r="O136" s="7">
        <f>IF($D136="","",IF(AND(N($B136)&gt;=IF($C$4="",0,$C$4),N($B136)&lt;=IF($E$4="",2958465,$E$4)),COUNTIFS($D$7:$D$206,$D136,$B$7:$B$206,"&gt;="&amp;IF($C$4="",0,$C$4),$B$7:$B$206,"&lt;="&amp;IF($E$4="",2958465,$E$4)),""))</f>
        <v/>
      </c>
      <c r="P136" s="7">
        <f>IF($D136="","",IF(AND(N($B136)&gt;=IF($C$4="",0,$C$4),N($B136)&lt;=IF($E$4="",2958465,$E$4)),COUNTIFS($D$7:$D$206,$D136,$C$7:$C$206,$C136,$B$7:$B$206,"&gt;="&amp;IF($C$4="",0,$C$4),$B$7:$B$206,"&lt;="&amp;IF($E$4="",2958465,$E$4)),""))</f>
        <v/>
      </c>
      <c r="Q136" s="17" t="n"/>
    </row>
    <row r="137">
      <c r="A137" s="8" t="n"/>
      <c r="B137" s="22" t="n"/>
      <c r="C137" s="8" t="n"/>
      <c r="D137" s="8" t="n"/>
      <c r="E137" s="16" t="n"/>
      <c r="F137" s="16" t="n"/>
      <c r="G137" s="8" t="n"/>
      <c r="H137" s="8" t="n"/>
      <c r="I137" s="22" t="n"/>
      <c r="J137" s="22" t="n"/>
      <c r="K137" s="16" t="n"/>
      <c r="L137" s="7">
        <f>IF(AND($B137="",$E137=""),"",IF($J137&lt;&gt;"","完了",IF($G137="その場で直した","完了",IF($G137="安全の担当へ渡した","渡し済み",IF($G137&lt;&gt;"記録に回す","扱いを選ぶ",IF(NOT(ISNUMBER($I137)),"期限なし",IF($I137&lt;TODAY(),"期限超過","対応中")))))))</f>
        <v/>
      </c>
      <c r="M137" s="25">
        <f>IF(OR($L137="対応中",$L137="期限超過"),$I137-TODAY(),"")</f>
        <v/>
      </c>
      <c r="N137" s="26">
        <f>IF(AND(ISNUMBER($B137),ISNUMBER($J137)),$J137-$B137,"")</f>
        <v/>
      </c>
      <c r="O137" s="7">
        <f>IF($D137="","",IF(AND(N($B137)&gt;=IF($C$4="",0,$C$4),N($B137)&lt;=IF($E$4="",2958465,$E$4)),COUNTIFS($D$7:$D$206,$D137,$B$7:$B$206,"&gt;="&amp;IF($C$4="",0,$C$4),$B$7:$B$206,"&lt;="&amp;IF($E$4="",2958465,$E$4)),""))</f>
        <v/>
      </c>
      <c r="P137" s="7">
        <f>IF($D137="","",IF(AND(N($B137)&gt;=IF($C$4="",0,$C$4),N($B137)&lt;=IF($E$4="",2958465,$E$4)),COUNTIFS($D$7:$D$206,$D137,$C$7:$C$206,$C137,$B$7:$B$206,"&gt;="&amp;IF($C$4="",0,$C$4),$B$7:$B$206,"&lt;="&amp;IF($E$4="",2958465,$E$4)),""))</f>
        <v/>
      </c>
      <c r="Q137" s="17" t="n"/>
    </row>
    <row r="138">
      <c r="A138" s="8" t="n"/>
      <c r="B138" s="22" t="n"/>
      <c r="C138" s="8" t="n"/>
      <c r="D138" s="8" t="n"/>
      <c r="E138" s="16" t="n"/>
      <c r="F138" s="16" t="n"/>
      <c r="G138" s="8" t="n"/>
      <c r="H138" s="8" t="n"/>
      <c r="I138" s="22" t="n"/>
      <c r="J138" s="22" t="n"/>
      <c r="K138" s="16" t="n"/>
      <c r="L138" s="7">
        <f>IF(AND($B138="",$E138=""),"",IF($J138&lt;&gt;"","完了",IF($G138="その場で直した","完了",IF($G138="安全の担当へ渡した","渡し済み",IF($G138&lt;&gt;"記録に回す","扱いを選ぶ",IF(NOT(ISNUMBER($I138)),"期限なし",IF($I138&lt;TODAY(),"期限超過","対応中")))))))</f>
        <v/>
      </c>
      <c r="M138" s="25">
        <f>IF(OR($L138="対応中",$L138="期限超過"),$I138-TODAY(),"")</f>
        <v/>
      </c>
      <c r="N138" s="26">
        <f>IF(AND(ISNUMBER($B138),ISNUMBER($J138)),$J138-$B138,"")</f>
        <v/>
      </c>
      <c r="O138" s="7">
        <f>IF($D138="","",IF(AND(N($B138)&gt;=IF($C$4="",0,$C$4),N($B138)&lt;=IF($E$4="",2958465,$E$4)),COUNTIFS($D$7:$D$206,$D138,$B$7:$B$206,"&gt;="&amp;IF($C$4="",0,$C$4),$B$7:$B$206,"&lt;="&amp;IF($E$4="",2958465,$E$4)),""))</f>
        <v/>
      </c>
      <c r="P138" s="7">
        <f>IF($D138="","",IF(AND(N($B138)&gt;=IF($C$4="",0,$C$4),N($B138)&lt;=IF($E$4="",2958465,$E$4)),COUNTIFS($D$7:$D$206,$D138,$C$7:$C$206,$C138,$B$7:$B$206,"&gt;="&amp;IF($C$4="",0,$C$4),$B$7:$B$206,"&lt;="&amp;IF($E$4="",2958465,$E$4)),""))</f>
        <v/>
      </c>
      <c r="Q138" s="17" t="n"/>
    </row>
    <row r="139">
      <c r="A139" s="8" t="n"/>
      <c r="B139" s="22" t="n"/>
      <c r="C139" s="8" t="n"/>
      <c r="D139" s="8" t="n"/>
      <c r="E139" s="16" t="n"/>
      <c r="F139" s="16" t="n"/>
      <c r="G139" s="8" t="n"/>
      <c r="H139" s="8" t="n"/>
      <c r="I139" s="22" t="n"/>
      <c r="J139" s="22" t="n"/>
      <c r="K139" s="16" t="n"/>
      <c r="L139" s="7">
        <f>IF(AND($B139="",$E139=""),"",IF($J139&lt;&gt;"","完了",IF($G139="その場で直した","完了",IF($G139="安全の担当へ渡した","渡し済み",IF($G139&lt;&gt;"記録に回す","扱いを選ぶ",IF(NOT(ISNUMBER($I139)),"期限なし",IF($I139&lt;TODAY(),"期限超過","対応中")))))))</f>
        <v/>
      </c>
      <c r="M139" s="25">
        <f>IF(OR($L139="対応中",$L139="期限超過"),$I139-TODAY(),"")</f>
        <v/>
      </c>
      <c r="N139" s="26">
        <f>IF(AND(ISNUMBER($B139),ISNUMBER($J139)),$J139-$B139,"")</f>
        <v/>
      </c>
      <c r="O139" s="7">
        <f>IF($D139="","",IF(AND(N($B139)&gt;=IF($C$4="",0,$C$4),N($B139)&lt;=IF($E$4="",2958465,$E$4)),COUNTIFS($D$7:$D$206,$D139,$B$7:$B$206,"&gt;="&amp;IF($C$4="",0,$C$4),$B$7:$B$206,"&lt;="&amp;IF($E$4="",2958465,$E$4)),""))</f>
        <v/>
      </c>
      <c r="P139" s="7">
        <f>IF($D139="","",IF(AND(N($B139)&gt;=IF($C$4="",0,$C$4),N($B139)&lt;=IF($E$4="",2958465,$E$4)),COUNTIFS($D$7:$D$206,$D139,$C$7:$C$206,$C139,$B$7:$B$206,"&gt;="&amp;IF($C$4="",0,$C$4),$B$7:$B$206,"&lt;="&amp;IF($E$4="",2958465,$E$4)),""))</f>
        <v/>
      </c>
      <c r="Q139" s="17" t="n"/>
    </row>
    <row r="140">
      <c r="A140" s="8" t="n"/>
      <c r="B140" s="22" t="n"/>
      <c r="C140" s="8" t="n"/>
      <c r="D140" s="8" t="n"/>
      <c r="E140" s="16" t="n"/>
      <c r="F140" s="16" t="n"/>
      <c r="G140" s="8" t="n"/>
      <c r="H140" s="8" t="n"/>
      <c r="I140" s="22" t="n"/>
      <c r="J140" s="22" t="n"/>
      <c r="K140" s="16" t="n"/>
      <c r="L140" s="7">
        <f>IF(AND($B140="",$E140=""),"",IF($J140&lt;&gt;"","完了",IF($G140="その場で直した","完了",IF($G140="安全の担当へ渡した","渡し済み",IF($G140&lt;&gt;"記録に回す","扱いを選ぶ",IF(NOT(ISNUMBER($I140)),"期限なし",IF($I140&lt;TODAY(),"期限超過","対応中")))))))</f>
        <v/>
      </c>
      <c r="M140" s="25">
        <f>IF(OR($L140="対応中",$L140="期限超過"),$I140-TODAY(),"")</f>
        <v/>
      </c>
      <c r="N140" s="26">
        <f>IF(AND(ISNUMBER($B140),ISNUMBER($J140)),$J140-$B140,"")</f>
        <v/>
      </c>
      <c r="O140" s="7">
        <f>IF($D140="","",IF(AND(N($B140)&gt;=IF($C$4="",0,$C$4),N($B140)&lt;=IF($E$4="",2958465,$E$4)),COUNTIFS($D$7:$D$206,$D140,$B$7:$B$206,"&gt;="&amp;IF($C$4="",0,$C$4),$B$7:$B$206,"&lt;="&amp;IF($E$4="",2958465,$E$4)),""))</f>
        <v/>
      </c>
      <c r="P140" s="7">
        <f>IF($D140="","",IF(AND(N($B140)&gt;=IF($C$4="",0,$C$4),N($B140)&lt;=IF($E$4="",2958465,$E$4)),COUNTIFS($D$7:$D$206,$D140,$C$7:$C$206,$C140,$B$7:$B$206,"&gt;="&amp;IF($C$4="",0,$C$4),$B$7:$B$206,"&lt;="&amp;IF($E$4="",2958465,$E$4)),""))</f>
        <v/>
      </c>
      <c r="Q140" s="17" t="n"/>
    </row>
    <row r="141">
      <c r="A141" s="8" t="n"/>
      <c r="B141" s="22" t="n"/>
      <c r="C141" s="8" t="n"/>
      <c r="D141" s="8" t="n"/>
      <c r="E141" s="16" t="n"/>
      <c r="F141" s="16" t="n"/>
      <c r="G141" s="8" t="n"/>
      <c r="H141" s="8" t="n"/>
      <c r="I141" s="22" t="n"/>
      <c r="J141" s="22" t="n"/>
      <c r="K141" s="16" t="n"/>
      <c r="L141" s="7">
        <f>IF(AND($B141="",$E141=""),"",IF($J141&lt;&gt;"","完了",IF($G141="その場で直した","完了",IF($G141="安全の担当へ渡した","渡し済み",IF($G141&lt;&gt;"記録に回す","扱いを選ぶ",IF(NOT(ISNUMBER($I141)),"期限なし",IF($I141&lt;TODAY(),"期限超過","対応中")))))))</f>
        <v/>
      </c>
      <c r="M141" s="25">
        <f>IF(OR($L141="対応中",$L141="期限超過"),$I141-TODAY(),"")</f>
        <v/>
      </c>
      <c r="N141" s="26">
        <f>IF(AND(ISNUMBER($B141),ISNUMBER($J141)),$J141-$B141,"")</f>
        <v/>
      </c>
      <c r="O141" s="7">
        <f>IF($D141="","",IF(AND(N($B141)&gt;=IF($C$4="",0,$C$4),N($B141)&lt;=IF($E$4="",2958465,$E$4)),COUNTIFS($D$7:$D$206,$D141,$B$7:$B$206,"&gt;="&amp;IF($C$4="",0,$C$4),$B$7:$B$206,"&lt;="&amp;IF($E$4="",2958465,$E$4)),""))</f>
        <v/>
      </c>
      <c r="P141" s="7">
        <f>IF($D141="","",IF(AND(N($B141)&gt;=IF($C$4="",0,$C$4),N($B141)&lt;=IF($E$4="",2958465,$E$4)),COUNTIFS($D$7:$D$206,$D141,$C$7:$C$206,$C141,$B$7:$B$206,"&gt;="&amp;IF($C$4="",0,$C$4),$B$7:$B$206,"&lt;="&amp;IF($E$4="",2958465,$E$4)),""))</f>
        <v/>
      </c>
      <c r="Q141" s="17" t="n"/>
    </row>
    <row r="142">
      <c r="A142" s="8" t="n"/>
      <c r="B142" s="22" t="n"/>
      <c r="C142" s="8" t="n"/>
      <c r="D142" s="8" t="n"/>
      <c r="E142" s="16" t="n"/>
      <c r="F142" s="16" t="n"/>
      <c r="G142" s="8" t="n"/>
      <c r="H142" s="8" t="n"/>
      <c r="I142" s="22" t="n"/>
      <c r="J142" s="22" t="n"/>
      <c r="K142" s="16" t="n"/>
      <c r="L142" s="7">
        <f>IF(AND($B142="",$E142=""),"",IF($J142&lt;&gt;"","完了",IF($G142="その場で直した","完了",IF($G142="安全の担当へ渡した","渡し済み",IF($G142&lt;&gt;"記録に回す","扱いを選ぶ",IF(NOT(ISNUMBER($I142)),"期限なし",IF($I142&lt;TODAY(),"期限超過","対応中")))))))</f>
        <v/>
      </c>
      <c r="M142" s="25">
        <f>IF(OR($L142="対応中",$L142="期限超過"),$I142-TODAY(),"")</f>
        <v/>
      </c>
      <c r="N142" s="26">
        <f>IF(AND(ISNUMBER($B142),ISNUMBER($J142)),$J142-$B142,"")</f>
        <v/>
      </c>
      <c r="O142" s="7">
        <f>IF($D142="","",IF(AND(N($B142)&gt;=IF($C$4="",0,$C$4),N($B142)&lt;=IF($E$4="",2958465,$E$4)),COUNTIFS($D$7:$D$206,$D142,$B$7:$B$206,"&gt;="&amp;IF($C$4="",0,$C$4),$B$7:$B$206,"&lt;="&amp;IF($E$4="",2958465,$E$4)),""))</f>
        <v/>
      </c>
      <c r="P142" s="7">
        <f>IF($D142="","",IF(AND(N($B142)&gt;=IF($C$4="",0,$C$4),N($B142)&lt;=IF($E$4="",2958465,$E$4)),COUNTIFS($D$7:$D$206,$D142,$C$7:$C$206,$C142,$B$7:$B$206,"&gt;="&amp;IF($C$4="",0,$C$4),$B$7:$B$206,"&lt;="&amp;IF($E$4="",2958465,$E$4)),""))</f>
        <v/>
      </c>
      <c r="Q142" s="17" t="n"/>
    </row>
    <row r="143">
      <c r="A143" s="8" t="n"/>
      <c r="B143" s="22" t="n"/>
      <c r="C143" s="8" t="n"/>
      <c r="D143" s="8" t="n"/>
      <c r="E143" s="16" t="n"/>
      <c r="F143" s="16" t="n"/>
      <c r="G143" s="8" t="n"/>
      <c r="H143" s="8" t="n"/>
      <c r="I143" s="22" t="n"/>
      <c r="J143" s="22" t="n"/>
      <c r="K143" s="16" t="n"/>
      <c r="L143" s="7">
        <f>IF(AND($B143="",$E143=""),"",IF($J143&lt;&gt;"","完了",IF($G143="その場で直した","完了",IF($G143="安全の担当へ渡した","渡し済み",IF($G143&lt;&gt;"記録に回す","扱いを選ぶ",IF(NOT(ISNUMBER($I143)),"期限なし",IF($I143&lt;TODAY(),"期限超過","対応中")))))))</f>
        <v/>
      </c>
      <c r="M143" s="25">
        <f>IF(OR($L143="対応中",$L143="期限超過"),$I143-TODAY(),"")</f>
        <v/>
      </c>
      <c r="N143" s="26">
        <f>IF(AND(ISNUMBER($B143),ISNUMBER($J143)),$J143-$B143,"")</f>
        <v/>
      </c>
      <c r="O143" s="7">
        <f>IF($D143="","",IF(AND(N($B143)&gt;=IF($C$4="",0,$C$4),N($B143)&lt;=IF($E$4="",2958465,$E$4)),COUNTIFS($D$7:$D$206,$D143,$B$7:$B$206,"&gt;="&amp;IF($C$4="",0,$C$4),$B$7:$B$206,"&lt;="&amp;IF($E$4="",2958465,$E$4)),""))</f>
        <v/>
      </c>
      <c r="P143" s="7">
        <f>IF($D143="","",IF(AND(N($B143)&gt;=IF($C$4="",0,$C$4),N($B143)&lt;=IF($E$4="",2958465,$E$4)),COUNTIFS($D$7:$D$206,$D143,$C$7:$C$206,$C143,$B$7:$B$206,"&gt;="&amp;IF($C$4="",0,$C$4),$B$7:$B$206,"&lt;="&amp;IF($E$4="",2958465,$E$4)),""))</f>
        <v/>
      </c>
      <c r="Q143" s="17" t="n"/>
    </row>
    <row r="144">
      <c r="A144" s="8" t="n"/>
      <c r="B144" s="22" t="n"/>
      <c r="C144" s="8" t="n"/>
      <c r="D144" s="8" t="n"/>
      <c r="E144" s="16" t="n"/>
      <c r="F144" s="16" t="n"/>
      <c r="G144" s="8" t="n"/>
      <c r="H144" s="8" t="n"/>
      <c r="I144" s="22" t="n"/>
      <c r="J144" s="22" t="n"/>
      <c r="K144" s="16" t="n"/>
      <c r="L144" s="7">
        <f>IF(AND($B144="",$E144=""),"",IF($J144&lt;&gt;"","完了",IF($G144="その場で直した","完了",IF($G144="安全の担当へ渡した","渡し済み",IF($G144&lt;&gt;"記録に回す","扱いを選ぶ",IF(NOT(ISNUMBER($I144)),"期限なし",IF($I144&lt;TODAY(),"期限超過","対応中")))))))</f>
        <v/>
      </c>
      <c r="M144" s="25">
        <f>IF(OR($L144="対応中",$L144="期限超過"),$I144-TODAY(),"")</f>
        <v/>
      </c>
      <c r="N144" s="26">
        <f>IF(AND(ISNUMBER($B144),ISNUMBER($J144)),$J144-$B144,"")</f>
        <v/>
      </c>
      <c r="O144" s="7">
        <f>IF($D144="","",IF(AND(N($B144)&gt;=IF($C$4="",0,$C$4),N($B144)&lt;=IF($E$4="",2958465,$E$4)),COUNTIFS($D$7:$D$206,$D144,$B$7:$B$206,"&gt;="&amp;IF($C$4="",0,$C$4),$B$7:$B$206,"&lt;="&amp;IF($E$4="",2958465,$E$4)),""))</f>
        <v/>
      </c>
      <c r="P144" s="7">
        <f>IF($D144="","",IF(AND(N($B144)&gt;=IF($C$4="",0,$C$4),N($B144)&lt;=IF($E$4="",2958465,$E$4)),COUNTIFS($D$7:$D$206,$D144,$C$7:$C$206,$C144,$B$7:$B$206,"&gt;="&amp;IF($C$4="",0,$C$4),$B$7:$B$206,"&lt;="&amp;IF($E$4="",2958465,$E$4)),""))</f>
        <v/>
      </c>
      <c r="Q144" s="17" t="n"/>
    </row>
    <row r="145">
      <c r="A145" s="8" t="n"/>
      <c r="B145" s="22" t="n"/>
      <c r="C145" s="8" t="n"/>
      <c r="D145" s="8" t="n"/>
      <c r="E145" s="16" t="n"/>
      <c r="F145" s="16" t="n"/>
      <c r="G145" s="8" t="n"/>
      <c r="H145" s="8" t="n"/>
      <c r="I145" s="22" t="n"/>
      <c r="J145" s="22" t="n"/>
      <c r="K145" s="16" t="n"/>
      <c r="L145" s="7">
        <f>IF(AND($B145="",$E145=""),"",IF($J145&lt;&gt;"","完了",IF($G145="その場で直した","完了",IF($G145="安全の担当へ渡した","渡し済み",IF($G145&lt;&gt;"記録に回す","扱いを選ぶ",IF(NOT(ISNUMBER($I145)),"期限なし",IF($I145&lt;TODAY(),"期限超過","対応中")))))))</f>
        <v/>
      </c>
      <c r="M145" s="25">
        <f>IF(OR($L145="対応中",$L145="期限超過"),$I145-TODAY(),"")</f>
        <v/>
      </c>
      <c r="N145" s="26">
        <f>IF(AND(ISNUMBER($B145),ISNUMBER($J145)),$J145-$B145,"")</f>
        <v/>
      </c>
      <c r="O145" s="7">
        <f>IF($D145="","",IF(AND(N($B145)&gt;=IF($C$4="",0,$C$4),N($B145)&lt;=IF($E$4="",2958465,$E$4)),COUNTIFS($D$7:$D$206,$D145,$B$7:$B$206,"&gt;="&amp;IF($C$4="",0,$C$4),$B$7:$B$206,"&lt;="&amp;IF($E$4="",2958465,$E$4)),""))</f>
        <v/>
      </c>
      <c r="P145" s="7">
        <f>IF($D145="","",IF(AND(N($B145)&gt;=IF($C$4="",0,$C$4),N($B145)&lt;=IF($E$4="",2958465,$E$4)),COUNTIFS($D$7:$D$206,$D145,$C$7:$C$206,$C145,$B$7:$B$206,"&gt;="&amp;IF($C$4="",0,$C$4),$B$7:$B$206,"&lt;="&amp;IF($E$4="",2958465,$E$4)),""))</f>
        <v/>
      </c>
      <c r="Q145" s="17" t="n"/>
    </row>
    <row r="146">
      <c r="A146" s="8" t="n"/>
      <c r="B146" s="22" t="n"/>
      <c r="C146" s="8" t="n"/>
      <c r="D146" s="8" t="n"/>
      <c r="E146" s="16" t="n"/>
      <c r="F146" s="16" t="n"/>
      <c r="G146" s="8" t="n"/>
      <c r="H146" s="8" t="n"/>
      <c r="I146" s="22" t="n"/>
      <c r="J146" s="22" t="n"/>
      <c r="K146" s="16" t="n"/>
      <c r="L146" s="7">
        <f>IF(AND($B146="",$E146=""),"",IF($J146&lt;&gt;"","完了",IF($G146="その場で直した","完了",IF($G146="安全の担当へ渡した","渡し済み",IF($G146&lt;&gt;"記録に回す","扱いを選ぶ",IF(NOT(ISNUMBER($I146)),"期限なし",IF($I146&lt;TODAY(),"期限超過","対応中")))))))</f>
        <v/>
      </c>
      <c r="M146" s="25">
        <f>IF(OR($L146="対応中",$L146="期限超過"),$I146-TODAY(),"")</f>
        <v/>
      </c>
      <c r="N146" s="26">
        <f>IF(AND(ISNUMBER($B146),ISNUMBER($J146)),$J146-$B146,"")</f>
        <v/>
      </c>
      <c r="O146" s="7">
        <f>IF($D146="","",IF(AND(N($B146)&gt;=IF($C$4="",0,$C$4),N($B146)&lt;=IF($E$4="",2958465,$E$4)),COUNTIFS($D$7:$D$206,$D146,$B$7:$B$206,"&gt;="&amp;IF($C$4="",0,$C$4),$B$7:$B$206,"&lt;="&amp;IF($E$4="",2958465,$E$4)),""))</f>
        <v/>
      </c>
      <c r="P146" s="7">
        <f>IF($D146="","",IF(AND(N($B146)&gt;=IF($C$4="",0,$C$4),N($B146)&lt;=IF($E$4="",2958465,$E$4)),COUNTIFS($D$7:$D$206,$D146,$C$7:$C$206,$C146,$B$7:$B$206,"&gt;="&amp;IF($C$4="",0,$C$4),$B$7:$B$206,"&lt;="&amp;IF($E$4="",2958465,$E$4)),""))</f>
        <v/>
      </c>
      <c r="Q146" s="17" t="n"/>
    </row>
    <row r="147">
      <c r="A147" s="8" t="n"/>
      <c r="B147" s="22" t="n"/>
      <c r="C147" s="8" t="n"/>
      <c r="D147" s="8" t="n"/>
      <c r="E147" s="16" t="n"/>
      <c r="F147" s="16" t="n"/>
      <c r="G147" s="8" t="n"/>
      <c r="H147" s="8" t="n"/>
      <c r="I147" s="22" t="n"/>
      <c r="J147" s="22" t="n"/>
      <c r="K147" s="16" t="n"/>
      <c r="L147" s="7">
        <f>IF(AND($B147="",$E147=""),"",IF($J147&lt;&gt;"","完了",IF($G147="その場で直した","完了",IF($G147="安全の担当へ渡した","渡し済み",IF($G147&lt;&gt;"記録に回す","扱いを選ぶ",IF(NOT(ISNUMBER($I147)),"期限なし",IF($I147&lt;TODAY(),"期限超過","対応中")))))))</f>
        <v/>
      </c>
      <c r="M147" s="25">
        <f>IF(OR($L147="対応中",$L147="期限超過"),$I147-TODAY(),"")</f>
        <v/>
      </c>
      <c r="N147" s="26">
        <f>IF(AND(ISNUMBER($B147),ISNUMBER($J147)),$J147-$B147,"")</f>
        <v/>
      </c>
      <c r="O147" s="7">
        <f>IF($D147="","",IF(AND(N($B147)&gt;=IF($C$4="",0,$C$4),N($B147)&lt;=IF($E$4="",2958465,$E$4)),COUNTIFS($D$7:$D$206,$D147,$B$7:$B$206,"&gt;="&amp;IF($C$4="",0,$C$4),$B$7:$B$206,"&lt;="&amp;IF($E$4="",2958465,$E$4)),""))</f>
        <v/>
      </c>
      <c r="P147" s="7">
        <f>IF($D147="","",IF(AND(N($B147)&gt;=IF($C$4="",0,$C$4),N($B147)&lt;=IF($E$4="",2958465,$E$4)),COUNTIFS($D$7:$D$206,$D147,$C$7:$C$206,$C147,$B$7:$B$206,"&gt;="&amp;IF($C$4="",0,$C$4),$B$7:$B$206,"&lt;="&amp;IF($E$4="",2958465,$E$4)),""))</f>
        <v/>
      </c>
      <c r="Q147" s="17" t="n"/>
    </row>
    <row r="148">
      <c r="A148" s="8" t="n"/>
      <c r="B148" s="22" t="n"/>
      <c r="C148" s="8" t="n"/>
      <c r="D148" s="8" t="n"/>
      <c r="E148" s="16" t="n"/>
      <c r="F148" s="16" t="n"/>
      <c r="G148" s="8" t="n"/>
      <c r="H148" s="8" t="n"/>
      <c r="I148" s="22" t="n"/>
      <c r="J148" s="22" t="n"/>
      <c r="K148" s="16" t="n"/>
      <c r="L148" s="7">
        <f>IF(AND($B148="",$E148=""),"",IF($J148&lt;&gt;"","完了",IF($G148="その場で直した","完了",IF($G148="安全の担当へ渡した","渡し済み",IF($G148&lt;&gt;"記録に回す","扱いを選ぶ",IF(NOT(ISNUMBER($I148)),"期限なし",IF($I148&lt;TODAY(),"期限超過","対応中")))))))</f>
        <v/>
      </c>
      <c r="M148" s="25">
        <f>IF(OR($L148="対応中",$L148="期限超過"),$I148-TODAY(),"")</f>
        <v/>
      </c>
      <c r="N148" s="26">
        <f>IF(AND(ISNUMBER($B148),ISNUMBER($J148)),$J148-$B148,"")</f>
        <v/>
      </c>
      <c r="O148" s="7">
        <f>IF($D148="","",IF(AND(N($B148)&gt;=IF($C$4="",0,$C$4),N($B148)&lt;=IF($E$4="",2958465,$E$4)),COUNTIFS($D$7:$D$206,$D148,$B$7:$B$206,"&gt;="&amp;IF($C$4="",0,$C$4),$B$7:$B$206,"&lt;="&amp;IF($E$4="",2958465,$E$4)),""))</f>
        <v/>
      </c>
      <c r="P148" s="7">
        <f>IF($D148="","",IF(AND(N($B148)&gt;=IF($C$4="",0,$C$4),N($B148)&lt;=IF($E$4="",2958465,$E$4)),COUNTIFS($D$7:$D$206,$D148,$C$7:$C$206,$C148,$B$7:$B$206,"&gt;="&amp;IF($C$4="",0,$C$4),$B$7:$B$206,"&lt;="&amp;IF($E$4="",2958465,$E$4)),""))</f>
        <v/>
      </c>
      <c r="Q148" s="17" t="n"/>
    </row>
    <row r="149">
      <c r="A149" s="8" t="n"/>
      <c r="B149" s="22" t="n"/>
      <c r="C149" s="8" t="n"/>
      <c r="D149" s="8" t="n"/>
      <c r="E149" s="16" t="n"/>
      <c r="F149" s="16" t="n"/>
      <c r="G149" s="8" t="n"/>
      <c r="H149" s="8" t="n"/>
      <c r="I149" s="22" t="n"/>
      <c r="J149" s="22" t="n"/>
      <c r="K149" s="16" t="n"/>
      <c r="L149" s="7">
        <f>IF(AND($B149="",$E149=""),"",IF($J149&lt;&gt;"","完了",IF($G149="その場で直した","完了",IF($G149="安全の担当へ渡した","渡し済み",IF($G149&lt;&gt;"記録に回す","扱いを選ぶ",IF(NOT(ISNUMBER($I149)),"期限なし",IF($I149&lt;TODAY(),"期限超過","対応中")))))))</f>
        <v/>
      </c>
      <c r="M149" s="25">
        <f>IF(OR($L149="対応中",$L149="期限超過"),$I149-TODAY(),"")</f>
        <v/>
      </c>
      <c r="N149" s="26">
        <f>IF(AND(ISNUMBER($B149),ISNUMBER($J149)),$J149-$B149,"")</f>
        <v/>
      </c>
      <c r="O149" s="7">
        <f>IF($D149="","",IF(AND(N($B149)&gt;=IF($C$4="",0,$C$4),N($B149)&lt;=IF($E$4="",2958465,$E$4)),COUNTIFS($D$7:$D$206,$D149,$B$7:$B$206,"&gt;="&amp;IF($C$4="",0,$C$4),$B$7:$B$206,"&lt;="&amp;IF($E$4="",2958465,$E$4)),""))</f>
        <v/>
      </c>
      <c r="P149" s="7">
        <f>IF($D149="","",IF(AND(N($B149)&gt;=IF($C$4="",0,$C$4),N($B149)&lt;=IF($E$4="",2958465,$E$4)),COUNTIFS($D$7:$D$206,$D149,$C$7:$C$206,$C149,$B$7:$B$206,"&gt;="&amp;IF($C$4="",0,$C$4),$B$7:$B$206,"&lt;="&amp;IF($E$4="",2958465,$E$4)),""))</f>
        <v/>
      </c>
      <c r="Q149" s="17" t="n"/>
    </row>
    <row r="150">
      <c r="A150" s="8" t="n"/>
      <c r="B150" s="22" t="n"/>
      <c r="C150" s="8" t="n"/>
      <c r="D150" s="8" t="n"/>
      <c r="E150" s="16" t="n"/>
      <c r="F150" s="16" t="n"/>
      <c r="G150" s="8" t="n"/>
      <c r="H150" s="8" t="n"/>
      <c r="I150" s="22" t="n"/>
      <c r="J150" s="22" t="n"/>
      <c r="K150" s="16" t="n"/>
      <c r="L150" s="7">
        <f>IF(AND($B150="",$E150=""),"",IF($J150&lt;&gt;"","完了",IF($G150="その場で直した","完了",IF($G150="安全の担当へ渡した","渡し済み",IF($G150&lt;&gt;"記録に回す","扱いを選ぶ",IF(NOT(ISNUMBER($I150)),"期限なし",IF($I150&lt;TODAY(),"期限超過","対応中")))))))</f>
        <v/>
      </c>
      <c r="M150" s="25">
        <f>IF(OR($L150="対応中",$L150="期限超過"),$I150-TODAY(),"")</f>
        <v/>
      </c>
      <c r="N150" s="26">
        <f>IF(AND(ISNUMBER($B150),ISNUMBER($J150)),$J150-$B150,"")</f>
        <v/>
      </c>
      <c r="O150" s="7">
        <f>IF($D150="","",IF(AND(N($B150)&gt;=IF($C$4="",0,$C$4),N($B150)&lt;=IF($E$4="",2958465,$E$4)),COUNTIFS($D$7:$D$206,$D150,$B$7:$B$206,"&gt;="&amp;IF($C$4="",0,$C$4),$B$7:$B$206,"&lt;="&amp;IF($E$4="",2958465,$E$4)),""))</f>
        <v/>
      </c>
      <c r="P150" s="7">
        <f>IF($D150="","",IF(AND(N($B150)&gt;=IF($C$4="",0,$C$4),N($B150)&lt;=IF($E$4="",2958465,$E$4)),COUNTIFS($D$7:$D$206,$D150,$C$7:$C$206,$C150,$B$7:$B$206,"&gt;="&amp;IF($C$4="",0,$C$4),$B$7:$B$206,"&lt;="&amp;IF($E$4="",2958465,$E$4)),""))</f>
        <v/>
      </c>
      <c r="Q150" s="17" t="n"/>
    </row>
    <row r="151">
      <c r="A151" s="8" t="n"/>
      <c r="B151" s="22" t="n"/>
      <c r="C151" s="8" t="n"/>
      <c r="D151" s="8" t="n"/>
      <c r="E151" s="16" t="n"/>
      <c r="F151" s="16" t="n"/>
      <c r="G151" s="8" t="n"/>
      <c r="H151" s="8" t="n"/>
      <c r="I151" s="22" t="n"/>
      <c r="J151" s="22" t="n"/>
      <c r="K151" s="16" t="n"/>
      <c r="L151" s="7">
        <f>IF(AND($B151="",$E151=""),"",IF($J151&lt;&gt;"","完了",IF($G151="その場で直した","完了",IF($G151="安全の担当へ渡した","渡し済み",IF($G151&lt;&gt;"記録に回す","扱いを選ぶ",IF(NOT(ISNUMBER($I151)),"期限なし",IF($I151&lt;TODAY(),"期限超過","対応中")))))))</f>
        <v/>
      </c>
      <c r="M151" s="25">
        <f>IF(OR($L151="対応中",$L151="期限超過"),$I151-TODAY(),"")</f>
        <v/>
      </c>
      <c r="N151" s="26">
        <f>IF(AND(ISNUMBER($B151),ISNUMBER($J151)),$J151-$B151,"")</f>
        <v/>
      </c>
      <c r="O151" s="7">
        <f>IF($D151="","",IF(AND(N($B151)&gt;=IF($C$4="",0,$C$4),N($B151)&lt;=IF($E$4="",2958465,$E$4)),COUNTIFS($D$7:$D$206,$D151,$B$7:$B$206,"&gt;="&amp;IF($C$4="",0,$C$4),$B$7:$B$206,"&lt;="&amp;IF($E$4="",2958465,$E$4)),""))</f>
        <v/>
      </c>
      <c r="P151" s="7">
        <f>IF($D151="","",IF(AND(N($B151)&gt;=IF($C$4="",0,$C$4),N($B151)&lt;=IF($E$4="",2958465,$E$4)),COUNTIFS($D$7:$D$206,$D151,$C$7:$C$206,$C151,$B$7:$B$206,"&gt;="&amp;IF($C$4="",0,$C$4),$B$7:$B$206,"&lt;="&amp;IF($E$4="",2958465,$E$4)),""))</f>
        <v/>
      </c>
      <c r="Q151" s="17" t="n"/>
    </row>
    <row r="152">
      <c r="A152" s="8" t="n"/>
      <c r="B152" s="22" t="n"/>
      <c r="C152" s="8" t="n"/>
      <c r="D152" s="8" t="n"/>
      <c r="E152" s="16" t="n"/>
      <c r="F152" s="16" t="n"/>
      <c r="G152" s="8" t="n"/>
      <c r="H152" s="8" t="n"/>
      <c r="I152" s="22" t="n"/>
      <c r="J152" s="22" t="n"/>
      <c r="K152" s="16" t="n"/>
      <c r="L152" s="7">
        <f>IF(AND($B152="",$E152=""),"",IF($J152&lt;&gt;"","完了",IF($G152="その場で直した","完了",IF($G152="安全の担当へ渡した","渡し済み",IF($G152&lt;&gt;"記録に回す","扱いを選ぶ",IF(NOT(ISNUMBER($I152)),"期限なし",IF($I152&lt;TODAY(),"期限超過","対応中")))))))</f>
        <v/>
      </c>
      <c r="M152" s="25">
        <f>IF(OR($L152="対応中",$L152="期限超過"),$I152-TODAY(),"")</f>
        <v/>
      </c>
      <c r="N152" s="26">
        <f>IF(AND(ISNUMBER($B152),ISNUMBER($J152)),$J152-$B152,"")</f>
        <v/>
      </c>
      <c r="O152" s="7">
        <f>IF($D152="","",IF(AND(N($B152)&gt;=IF($C$4="",0,$C$4),N($B152)&lt;=IF($E$4="",2958465,$E$4)),COUNTIFS($D$7:$D$206,$D152,$B$7:$B$206,"&gt;="&amp;IF($C$4="",0,$C$4),$B$7:$B$206,"&lt;="&amp;IF($E$4="",2958465,$E$4)),""))</f>
        <v/>
      </c>
      <c r="P152" s="7">
        <f>IF($D152="","",IF(AND(N($B152)&gt;=IF($C$4="",0,$C$4),N($B152)&lt;=IF($E$4="",2958465,$E$4)),COUNTIFS($D$7:$D$206,$D152,$C$7:$C$206,$C152,$B$7:$B$206,"&gt;="&amp;IF($C$4="",0,$C$4),$B$7:$B$206,"&lt;="&amp;IF($E$4="",2958465,$E$4)),""))</f>
        <v/>
      </c>
      <c r="Q152" s="17" t="n"/>
    </row>
    <row r="153">
      <c r="A153" s="8" t="n"/>
      <c r="B153" s="22" t="n"/>
      <c r="C153" s="8" t="n"/>
      <c r="D153" s="8" t="n"/>
      <c r="E153" s="16" t="n"/>
      <c r="F153" s="16" t="n"/>
      <c r="G153" s="8" t="n"/>
      <c r="H153" s="8" t="n"/>
      <c r="I153" s="22" t="n"/>
      <c r="J153" s="22" t="n"/>
      <c r="K153" s="16" t="n"/>
      <c r="L153" s="7">
        <f>IF(AND($B153="",$E153=""),"",IF($J153&lt;&gt;"","完了",IF($G153="その場で直した","完了",IF($G153="安全の担当へ渡した","渡し済み",IF($G153&lt;&gt;"記録に回す","扱いを選ぶ",IF(NOT(ISNUMBER($I153)),"期限なし",IF($I153&lt;TODAY(),"期限超過","対応中")))))))</f>
        <v/>
      </c>
      <c r="M153" s="25">
        <f>IF(OR($L153="対応中",$L153="期限超過"),$I153-TODAY(),"")</f>
        <v/>
      </c>
      <c r="N153" s="26">
        <f>IF(AND(ISNUMBER($B153),ISNUMBER($J153)),$J153-$B153,"")</f>
        <v/>
      </c>
      <c r="O153" s="7">
        <f>IF($D153="","",IF(AND(N($B153)&gt;=IF($C$4="",0,$C$4),N($B153)&lt;=IF($E$4="",2958465,$E$4)),COUNTIFS($D$7:$D$206,$D153,$B$7:$B$206,"&gt;="&amp;IF($C$4="",0,$C$4),$B$7:$B$206,"&lt;="&amp;IF($E$4="",2958465,$E$4)),""))</f>
        <v/>
      </c>
      <c r="P153" s="7">
        <f>IF($D153="","",IF(AND(N($B153)&gt;=IF($C$4="",0,$C$4),N($B153)&lt;=IF($E$4="",2958465,$E$4)),COUNTIFS($D$7:$D$206,$D153,$C$7:$C$206,$C153,$B$7:$B$206,"&gt;="&amp;IF($C$4="",0,$C$4),$B$7:$B$206,"&lt;="&amp;IF($E$4="",2958465,$E$4)),""))</f>
        <v/>
      </c>
      <c r="Q153" s="17" t="n"/>
    </row>
    <row r="154">
      <c r="A154" s="8" t="n"/>
      <c r="B154" s="22" t="n"/>
      <c r="C154" s="8" t="n"/>
      <c r="D154" s="8" t="n"/>
      <c r="E154" s="16" t="n"/>
      <c r="F154" s="16" t="n"/>
      <c r="G154" s="8" t="n"/>
      <c r="H154" s="8" t="n"/>
      <c r="I154" s="22" t="n"/>
      <c r="J154" s="22" t="n"/>
      <c r="K154" s="16" t="n"/>
      <c r="L154" s="7">
        <f>IF(AND($B154="",$E154=""),"",IF($J154&lt;&gt;"","完了",IF($G154="その場で直した","完了",IF($G154="安全の担当へ渡した","渡し済み",IF($G154&lt;&gt;"記録に回す","扱いを選ぶ",IF(NOT(ISNUMBER($I154)),"期限なし",IF($I154&lt;TODAY(),"期限超過","対応中")))))))</f>
        <v/>
      </c>
      <c r="M154" s="25">
        <f>IF(OR($L154="対応中",$L154="期限超過"),$I154-TODAY(),"")</f>
        <v/>
      </c>
      <c r="N154" s="26">
        <f>IF(AND(ISNUMBER($B154),ISNUMBER($J154)),$J154-$B154,"")</f>
        <v/>
      </c>
      <c r="O154" s="7">
        <f>IF($D154="","",IF(AND(N($B154)&gt;=IF($C$4="",0,$C$4),N($B154)&lt;=IF($E$4="",2958465,$E$4)),COUNTIFS($D$7:$D$206,$D154,$B$7:$B$206,"&gt;="&amp;IF($C$4="",0,$C$4),$B$7:$B$206,"&lt;="&amp;IF($E$4="",2958465,$E$4)),""))</f>
        <v/>
      </c>
      <c r="P154" s="7">
        <f>IF($D154="","",IF(AND(N($B154)&gt;=IF($C$4="",0,$C$4),N($B154)&lt;=IF($E$4="",2958465,$E$4)),COUNTIFS($D$7:$D$206,$D154,$C$7:$C$206,$C154,$B$7:$B$206,"&gt;="&amp;IF($C$4="",0,$C$4),$B$7:$B$206,"&lt;="&amp;IF($E$4="",2958465,$E$4)),""))</f>
        <v/>
      </c>
      <c r="Q154" s="17" t="n"/>
    </row>
    <row r="155">
      <c r="A155" s="8" t="n"/>
      <c r="B155" s="22" t="n"/>
      <c r="C155" s="8" t="n"/>
      <c r="D155" s="8" t="n"/>
      <c r="E155" s="16" t="n"/>
      <c r="F155" s="16" t="n"/>
      <c r="G155" s="8" t="n"/>
      <c r="H155" s="8" t="n"/>
      <c r="I155" s="22" t="n"/>
      <c r="J155" s="22" t="n"/>
      <c r="K155" s="16" t="n"/>
      <c r="L155" s="7">
        <f>IF(AND($B155="",$E155=""),"",IF($J155&lt;&gt;"","完了",IF($G155="その場で直した","完了",IF($G155="安全の担当へ渡した","渡し済み",IF($G155&lt;&gt;"記録に回す","扱いを選ぶ",IF(NOT(ISNUMBER($I155)),"期限なし",IF($I155&lt;TODAY(),"期限超過","対応中")))))))</f>
        <v/>
      </c>
      <c r="M155" s="25">
        <f>IF(OR($L155="対応中",$L155="期限超過"),$I155-TODAY(),"")</f>
        <v/>
      </c>
      <c r="N155" s="26">
        <f>IF(AND(ISNUMBER($B155),ISNUMBER($J155)),$J155-$B155,"")</f>
        <v/>
      </c>
      <c r="O155" s="7">
        <f>IF($D155="","",IF(AND(N($B155)&gt;=IF($C$4="",0,$C$4),N($B155)&lt;=IF($E$4="",2958465,$E$4)),COUNTIFS($D$7:$D$206,$D155,$B$7:$B$206,"&gt;="&amp;IF($C$4="",0,$C$4),$B$7:$B$206,"&lt;="&amp;IF($E$4="",2958465,$E$4)),""))</f>
        <v/>
      </c>
      <c r="P155" s="7">
        <f>IF($D155="","",IF(AND(N($B155)&gt;=IF($C$4="",0,$C$4),N($B155)&lt;=IF($E$4="",2958465,$E$4)),COUNTIFS($D$7:$D$206,$D155,$C$7:$C$206,$C155,$B$7:$B$206,"&gt;="&amp;IF($C$4="",0,$C$4),$B$7:$B$206,"&lt;="&amp;IF($E$4="",2958465,$E$4)),""))</f>
        <v/>
      </c>
      <c r="Q155" s="17" t="n"/>
    </row>
    <row r="156">
      <c r="A156" s="8" t="n"/>
      <c r="B156" s="22" t="n"/>
      <c r="C156" s="8" t="n"/>
      <c r="D156" s="8" t="n"/>
      <c r="E156" s="16" t="n"/>
      <c r="F156" s="16" t="n"/>
      <c r="G156" s="8" t="n"/>
      <c r="H156" s="8" t="n"/>
      <c r="I156" s="22" t="n"/>
      <c r="J156" s="22" t="n"/>
      <c r="K156" s="16" t="n"/>
      <c r="L156" s="7">
        <f>IF(AND($B156="",$E156=""),"",IF($J156&lt;&gt;"","完了",IF($G156="その場で直した","完了",IF($G156="安全の担当へ渡した","渡し済み",IF($G156&lt;&gt;"記録に回す","扱いを選ぶ",IF(NOT(ISNUMBER($I156)),"期限なし",IF($I156&lt;TODAY(),"期限超過","対応中")))))))</f>
        <v/>
      </c>
      <c r="M156" s="25">
        <f>IF(OR($L156="対応中",$L156="期限超過"),$I156-TODAY(),"")</f>
        <v/>
      </c>
      <c r="N156" s="26">
        <f>IF(AND(ISNUMBER($B156),ISNUMBER($J156)),$J156-$B156,"")</f>
        <v/>
      </c>
      <c r="O156" s="7">
        <f>IF($D156="","",IF(AND(N($B156)&gt;=IF($C$4="",0,$C$4),N($B156)&lt;=IF($E$4="",2958465,$E$4)),COUNTIFS($D$7:$D$206,$D156,$B$7:$B$206,"&gt;="&amp;IF($C$4="",0,$C$4),$B$7:$B$206,"&lt;="&amp;IF($E$4="",2958465,$E$4)),""))</f>
        <v/>
      </c>
      <c r="P156" s="7">
        <f>IF($D156="","",IF(AND(N($B156)&gt;=IF($C$4="",0,$C$4),N($B156)&lt;=IF($E$4="",2958465,$E$4)),COUNTIFS($D$7:$D$206,$D156,$C$7:$C$206,$C156,$B$7:$B$206,"&gt;="&amp;IF($C$4="",0,$C$4),$B$7:$B$206,"&lt;="&amp;IF($E$4="",2958465,$E$4)),""))</f>
        <v/>
      </c>
      <c r="Q156" s="17" t="n"/>
    </row>
    <row r="157">
      <c r="A157" s="8" t="n"/>
      <c r="B157" s="22" t="n"/>
      <c r="C157" s="8" t="n"/>
      <c r="D157" s="8" t="n"/>
      <c r="E157" s="16" t="n"/>
      <c r="F157" s="16" t="n"/>
      <c r="G157" s="8" t="n"/>
      <c r="H157" s="8" t="n"/>
      <c r="I157" s="22" t="n"/>
      <c r="J157" s="22" t="n"/>
      <c r="K157" s="16" t="n"/>
      <c r="L157" s="7">
        <f>IF(AND($B157="",$E157=""),"",IF($J157&lt;&gt;"","完了",IF($G157="その場で直した","完了",IF($G157="安全の担当へ渡した","渡し済み",IF($G157&lt;&gt;"記録に回す","扱いを選ぶ",IF(NOT(ISNUMBER($I157)),"期限なし",IF($I157&lt;TODAY(),"期限超過","対応中")))))))</f>
        <v/>
      </c>
      <c r="M157" s="25">
        <f>IF(OR($L157="対応中",$L157="期限超過"),$I157-TODAY(),"")</f>
        <v/>
      </c>
      <c r="N157" s="26">
        <f>IF(AND(ISNUMBER($B157),ISNUMBER($J157)),$J157-$B157,"")</f>
        <v/>
      </c>
      <c r="O157" s="7">
        <f>IF($D157="","",IF(AND(N($B157)&gt;=IF($C$4="",0,$C$4),N($B157)&lt;=IF($E$4="",2958465,$E$4)),COUNTIFS($D$7:$D$206,$D157,$B$7:$B$206,"&gt;="&amp;IF($C$4="",0,$C$4),$B$7:$B$206,"&lt;="&amp;IF($E$4="",2958465,$E$4)),""))</f>
        <v/>
      </c>
      <c r="P157" s="7">
        <f>IF($D157="","",IF(AND(N($B157)&gt;=IF($C$4="",0,$C$4),N($B157)&lt;=IF($E$4="",2958465,$E$4)),COUNTIFS($D$7:$D$206,$D157,$C$7:$C$206,$C157,$B$7:$B$206,"&gt;="&amp;IF($C$4="",0,$C$4),$B$7:$B$206,"&lt;="&amp;IF($E$4="",2958465,$E$4)),""))</f>
        <v/>
      </c>
      <c r="Q157" s="17" t="n"/>
    </row>
    <row r="158">
      <c r="A158" s="8" t="n"/>
      <c r="B158" s="22" t="n"/>
      <c r="C158" s="8" t="n"/>
      <c r="D158" s="8" t="n"/>
      <c r="E158" s="16" t="n"/>
      <c r="F158" s="16" t="n"/>
      <c r="G158" s="8" t="n"/>
      <c r="H158" s="8" t="n"/>
      <c r="I158" s="22" t="n"/>
      <c r="J158" s="22" t="n"/>
      <c r="K158" s="16" t="n"/>
      <c r="L158" s="7">
        <f>IF(AND($B158="",$E158=""),"",IF($J158&lt;&gt;"","完了",IF($G158="その場で直した","完了",IF($G158="安全の担当へ渡した","渡し済み",IF($G158&lt;&gt;"記録に回す","扱いを選ぶ",IF(NOT(ISNUMBER($I158)),"期限なし",IF($I158&lt;TODAY(),"期限超過","対応中")))))))</f>
        <v/>
      </c>
      <c r="M158" s="25">
        <f>IF(OR($L158="対応中",$L158="期限超過"),$I158-TODAY(),"")</f>
        <v/>
      </c>
      <c r="N158" s="26">
        <f>IF(AND(ISNUMBER($B158),ISNUMBER($J158)),$J158-$B158,"")</f>
        <v/>
      </c>
      <c r="O158" s="7">
        <f>IF($D158="","",IF(AND(N($B158)&gt;=IF($C$4="",0,$C$4),N($B158)&lt;=IF($E$4="",2958465,$E$4)),COUNTIFS($D$7:$D$206,$D158,$B$7:$B$206,"&gt;="&amp;IF($C$4="",0,$C$4),$B$7:$B$206,"&lt;="&amp;IF($E$4="",2958465,$E$4)),""))</f>
        <v/>
      </c>
      <c r="P158" s="7">
        <f>IF($D158="","",IF(AND(N($B158)&gt;=IF($C$4="",0,$C$4),N($B158)&lt;=IF($E$4="",2958465,$E$4)),COUNTIFS($D$7:$D$206,$D158,$C$7:$C$206,$C158,$B$7:$B$206,"&gt;="&amp;IF($C$4="",0,$C$4),$B$7:$B$206,"&lt;="&amp;IF($E$4="",2958465,$E$4)),""))</f>
        <v/>
      </c>
      <c r="Q158" s="17" t="n"/>
    </row>
    <row r="159">
      <c r="A159" s="8" t="n"/>
      <c r="B159" s="22" t="n"/>
      <c r="C159" s="8" t="n"/>
      <c r="D159" s="8" t="n"/>
      <c r="E159" s="16" t="n"/>
      <c r="F159" s="16" t="n"/>
      <c r="G159" s="8" t="n"/>
      <c r="H159" s="8" t="n"/>
      <c r="I159" s="22" t="n"/>
      <c r="J159" s="22" t="n"/>
      <c r="K159" s="16" t="n"/>
      <c r="L159" s="7">
        <f>IF(AND($B159="",$E159=""),"",IF($J159&lt;&gt;"","完了",IF($G159="その場で直した","完了",IF($G159="安全の担当へ渡した","渡し済み",IF($G159&lt;&gt;"記録に回す","扱いを選ぶ",IF(NOT(ISNUMBER($I159)),"期限なし",IF($I159&lt;TODAY(),"期限超過","対応中")))))))</f>
        <v/>
      </c>
      <c r="M159" s="25">
        <f>IF(OR($L159="対応中",$L159="期限超過"),$I159-TODAY(),"")</f>
        <v/>
      </c>
      <c r="N159" s="26">
        <f>IF(AND(ISNUMBER($B159),ISNUMBER($J159)),$J159-$B159,"")</f>
        <v/>
      </c>
      <c r="O159" s="7">
        <f>IF($D159="","",IF(AND(N($B159)&gt;=IF($C$4="",0,$C$4),N($B159)&lt;=IF($E$4="",2958465,$E$4)),COUNTIFS($D$7:$D$206,$D159,$B$7:$B$206,"&gt;="&amp;IF($C$4="",0,$C$4),$B$7:$B$206,"&lt;="&amp;IF($E$4="",2958465,$E$4)),""))</f>
        <v/>
      </c>
      <c r="P159" s="7">
        <f>IF($D159="","",IF(AND(N($B159)&gt;=IF($C$4="",0,$C$4),N($B159)&lt;=IF($E$4="",2958465,$E$4)),COUNTIFS($D$7:$D$206,$D159,$C$7:$C$206,$C159,$B$7:$B$206,"&gt;="&amp;IF($C$4="",0,$C$4),$B$7:$B$206,"&lt;="&amp;IF($E$4="",2958465,$E$4)),""))</f>
        <v/>
      </c>
      <c r="Q159" s="17" t="n"/>
    </row>
    <row r="160">
      <c r="A160" s="8" t="n"/>
      <c r="B160" s="22" t="n"/>
      <c r="C160" s="8" t="n"/>
      <c r="D160" s="8" t="n"/>
      <c r="E160" s="16" t="n"/>
      <c r="F160" s="16" t="n"/>
      <c r="G160" s="8" t="n"/>
      <c r="H160" s="8" t="n"/>
      <c r="I160" s="22" t="n"/>
      <c r="J160" s="22" t="n"/>
      <c r="K160" s="16" t="n"/>
      <c r="L160" s="7">
        <f>IF(AND($B160="",$E160=""),"",IF($J160&lt;&gt;"","完了",IF($G160="その場で直した","完了",IF($G160="安全の担当へ渡した","渡し済み",IF($G160&lt;&gt;"記録に回す","扱いを選ぶ",IF(NOT(ISNUMBER($I160)),"期限なし",IF($I160&lt;TODAY(),"期限超過","対応中")))))))</f>
        <v/>
      </c>
      <c r="M160" s="25">
        <f>IF(OR($L160="対応中",$L160="期限超過"),$I160-TODAY(),"")</f>
        <v/>
      </c>
      <c r="N160" s="26">
        <f>IF(AND(ISNUMBER($B160),ISNUMBER($J160)),$J160-$B160,"")</f>
        <v/>
      </c>
      <c r="O160" s="7">
        <f>IF($D160="","",IF(AND(N($B160)&gt;=IF($C$4="",0,$C$4),N($B160)&lt;=IF($E$4="",2958465,$E$4)),COUNTIFS($D$7:$D$206,$D160,$B$7:$B$206,"&gt;="&amp;IF($C$4="",0,$C$4),$B$7:$B$206,"&lt;="&amp;IF($E$4="",2958465,$E$4)),""))</f>
        <v/>
      </c>
      <c r="P160" s="7">
        <f>IF($D160="","",IF(AND(N($B160)&gt;=IF($C$4="",0,$C$4),N($B160)&lt;=IF($E$4="",2958465,$E$4)),COUNTIFS($D$7:$D$206,$D160,$C$7:$C$206,$C160,$B$7:$B$206,"&gt;="&amp;IF($C$4="",0,$C$4),$B$7:$B$206,"&lt;="&amp;IF($E$4="",2958465,$E$4)),""))</f>
        <v/>
      </c>
      <c r="Q160" s="17" t="n"/>
    </row>
    <row r="161">
      <c r="A161" s="8" t="n"/>
      <c r="B161" s="22" t="n"/>
      <c r="C161" s="8" t="n"/>
      <c r="D161" s="8" t="n"/>
      <c r="E161" s="16" t="n"/>
      <c r="F161" s="16" t="n"/>
      <c r="G161" s="8" t="n"/>
      <c r="H161" s="8" t="n"/>
      <c r="I161" s="22" t="n"/>
      <c r="J161" s="22" t="n"/>
      <c r="K161" s="16" t="n"/>
      <c r="L161" s="7">
        <f>IF(AND($B161="",$E161=""),"",IF($J161&lt;&gt;"","完了",IF($G161="その場で直した","完了",IF($G161="安全の担当へ渡した","渡し済み",IF($G161&lt;&gt;"記録に回す","扱いを選ぶ",IF(NOT(ISNUMBER($I161)),"期限なし",IF($I161&lt;TODAY(),"期限超過","対応中")))))))</f>
        <v/>
      </c>
      <c r="M161" s="25">
        <f>IF(OR($L161="対応中",$L161="期限超過"),$I161-TODAY(),"")</f>
        <v/>
      </c>
      <c r="N161" s="26">
        <f>IF(AND(ISNUMBER($B161),ISNUMBER($J161)),$J161-$B161,"")</f>
        <v/>
      </c>
      <c r="O161" s="7">
        <f>IF($D161="","",IF(AND(N($B161)&gt;=IF($C$4="",0,$C$4),N($B161)&lt;=IF($E$4="",2958465,$E$4)),COUNTIFS($D$7:$D$206,$D161,$B$7:$B$206,"&gt;="&amp;IF($C$4="",0,$C$4),$B$7:$B$206,"&lt;="&amp;IF($E$4="",2958465,$E$4)),""))</f>
        <v/>
      </c>
      <c r="P161" s="7">
        <f>IF($D161="","",IF(AND(N($B161)&gt;=IF($C$4="",0,$C$4),N($B161)&lt;=IF($E$4="",2958465,$E$4)),COUNTIFS($D$7:$D$206,$D161,$C$7:$C$206,$C161,$B$7:$B$206,"&gt;="&amp;IF($C$4="",0,$C$4),$B$7:$B$206,"&lt;="&amp;IF($E$4="",2958465,$E$4)),""))</f>
        <v/>
      </c>
      <c r="Q161" s="17" t="n"/>
    </row>
    <row r="162">
      <c r="A162" s="8" t="n"/>
      <c r="B162" s="22" t="n"/>
      <c r="C162" s="8" t="n"/>
      <c r="D162" s="8" t="n"/>
      <c r="E162" s="16" t="n"/>
      <c r="F162" s="16" t="n"/>
      <c r="G162" s="8" t="n"/>
      <c r="H162" s="8" t="n"/>
      <c r="I162" s="22" t="n"/>
      <c r="J162" s="22" t="n"/>
      <c r="K162" s="16" t="n"/>
      <c r="L162" s="7">
        <f>IF(AND($B162="",$E162=""),"",IF($J162&lt;&gt;"","完了",IF($G162="その場で直した","完了",IF($G162="安全の担当へ渡した","渡し済み",IF($G162&lt;&gt;"記録に回す","扱いを選ぶ",IF(NOT(ISNUMBER($I162)),"期限なし",IF($I162&lt;TODAY(),"期限超過","対応中")))))))</f>
        <v/>
      </c>
      <c r="M162" s="25">
        <f>IF(OR($L162="対応中",$L162="期限超過"),$I162-TODAY(),"")</f>
        <v/>
      </c>
      <c r="N162" s="26">
        <f>IF(AND(ISNUMBER($B162),ISNUMBER($J162)),$J162-$B162,"")</f>
        <v/>
      </c>
      <c r="O162" s="7">
        <f>IF($D162="","",IF(AND(N($B162)&gt;=IF($C$4="",0,$C$4),N($B162)&lt;=IF($E$4="",2958465,$E$4)),COUNTIFS($D$7:$D$206,$D162,$B$7:$B$206,"&gt;="&amp;IF($C$4="",0,$C$4),$B$7:$B$206,"&lt;="&amp;IF($E$4="",2958465,$E$4)),""))</f>
        <v/>
      </c>
      <c r="P162" s="7">
        <f>IF($D162="","",IF(AND(N($B162)&gt;=IF($C$4="",0,$C$4),N($B162)&lt;=IF($E$4="",2958465,$E$4)),COUNTIFS($D$7:$D$206,$D162,$C$7:$C$206,$C162,$B$7:$B$206,"&gt;="&amp;IF($C$4="",0,$C$4),$B$7:$B$206,"&lt;="&amp;IF($E$4="",2958465,$E$4)),""))</f>
        <v/>
      </c>
      <c r="Q162" s="17" t="n"/>
    </row>
    <row r="163">
      <c r="A163" s="8" t="n"/>
      <c r="B163" s="22" t="n"/>
      <c r="C163" s="8" t="n"/>
      <c r="D163" s="8" t="n"/>
      <c r="E163" s="16" t="n"/>
      <c r="F163" s="16" t="n"/>
      <c r="G163" s="8" t="n"/>
      <c r="H163" s="8" t="n"/>
      <c r="I163" s="22" t="n"/>
      <c r="J163" s="22" t="n"/>
      <c r="K163" s="16" t="n"/>
      <c r="L163" s="7">
        <f>IF(AND($B163="",$E163=""),"",IF($J163&lt;&gt;"","完了",IF($G163="その場で直した","完了",IF($G163="安全の担当へ渡した","渡し済み",IF($G163&lt;&gt;"記録に回す","扱いを選ぶ",IF(NOT(ISNUMBER($I163)),"期限なし",IF($I163&lt;TODAY(),"期限超過","対応中")))))))</f>
        <v/>
      </c>
      <c r="M163" s="25">
        <f>IF(OR($L163="対応中",$L163="期限超過"),$I163-TODAY(),"")</f>
        <v/>
      </c>
      <c r="N163" s="26">
        <f>IF(AND(ISNUMBER($B163),ISNUMBER($J163)),$J163-$B163,"")</f>
        <v/>
      </c>
      <c r="O163" s="7">
        <f>IF($D163="","",IF(AND(N($B163)&gt;=IF($C$4="",0,$C$4),N($B163)&lt;=IF($E$4="",2958465,$E$4)),COUNTIFS($D$7:$D$206,$D163,$B$7:$B$206,"&gt;="&amp;IF($C$4="",0,$C$4),$B$7:$B$206,"&lt;="&amp;IF($E$4="",2958465,$E$4)),""))</f>
        <v/>
      </c>
      <c r="P163" s="7">
        <f>IF($D163="","",IF(AND(N($B163)&gt;=IF($C$4="",0,$C$4),N($B163)&lt;=IF($E$4="",2958465,$E$4)),COUNTIFS($D$7:$D$206,$D163,$C$7:$C$206,$C163,$B$7:$B$206,"&gt;="&amp;IF($C$4="",0,$C$4),$B$7:$B$206,"&lt;="&amp;IF($E$4="",2958465,$E$4)),""))</f>
        <v/>
      </c>
      <c r="Q163" s="17" t="n"/>
    </row>
    <row r="164">
      <c r="A164" s="8" t="n"/>
      <c r="B164" s="22" t="n"/>
      <c r="C164" s="8" t="n"/>
      <c r="D164" s="8" t="n"/>
      <c r="E164" s="16" t="n"/>
      <c r="F164" s="16" t="n"/>
      <c r="G164" s="8" t="n"/>
      <c r="H164" s="8" t="n"/>
      <c r="I164" s="22" t="n"/>
      <c r="J164" s="22" t="n"/>
      <c r="K164" s="16" t="n"/>
      <c r="L164" s="7">
        <f>IF(AND($B164="",$E164=""),"",IF($J164&lt;&gt;"","完了",IF($G164="その場で直した","完了",IF($G164="安全の担当へ渡した","渡し済み",IF($G164&lt;&gt;"記録に回す","扱いを選ぶ",IF(NOT(ISNUMBER($I164)),"期限なし",IF($I164&lt;TODAY(),"期限超過","対応中")))))))</f>
        <v/>
      </c>
      <c r="M164" s="25">
        <f>IF(OR($L164="対応中",$L164="期限超過"),$I164-TODAY(),"")</f>
        <v/>
      </c>
      <c r="N164" s="26">
        <f>IF(AND(ISNUMBER($B164),ISNUMBER($J164)),$J164-$B164,"")</f>
        <v/>
      </c>
      <c r="O164" s="7">
        <f>IF($D164="","",IF(AND(N($B164)&gt;=IF($C$4="",0,$C$4),N($B164)&lt;=IF($E$4="",2958465,$E$4)),COUNTIFS($D$7:$D$206,$D164,$B$7:$B$206,"&gt;="&amp;IF($C$4="",0,$C$4),$B$7:$B$206,"&lt;="&amp;IF($E$4="",2958465,$E$4)),""))</f>
        <v/>
      </c>
      <c r="P164" s="7">
        <f>IF($D164="","",IF(AND(N($B164)&gt;=IF($C$4="",0,$C$4),N($B164)&lt;=IF($E$4="",2958465,$E$4)),COUNTIFS($D$7:$D$206,$D164,$C$7:$C$206,$C164,$B$7:$B$206,"&gt;="&amp;IF($C$4="",0,$C$4),$B$7:$B$206,"&lt;="&amp;IF($E$4="",2958465,$E$4)),""))</f>
        <v/>
      </c>
      <c r="Q164" s="17" t="n"/>
    </row>
    <row r="165">
      <c r="A165" s="8" t="n"/>
      <c r="B165" s="22" t="n"/>
      <c r="C165" s="8" t="n"/>
      <c r="D165" s="8" t="n"/>
      <c r="E165" s="16" t="n"/>
      <c r="F165" s="16" t="n"/>
      <c r="G165" s="8" t="n"/>
      <c r="H165" s="8" t="n"/>
      <c r="I165" s="22" t="n"/>
      <c r="J165" s="22" t="n"/>
      <c r="K165" s="16" t="n"/>
      <c r="L165" s="7">
        <f>IF(AND($B165="",$E165=""),"",IF($J165&lt;&gt;"","完了",IF($G165="その場で直した","完了",IF($G165="安全の担当へ渡した","渡し済み",IF($G165&lt;&gt;"記録に回す","扱いを選ぶ",IF(NOT(ISNUMBER($I165)),"期限なし",IF($I165&lt;TODAY(),"期限超過","対応中")))))))</f>
        <v/>
      </c>
      <c r="M165" s="25">
        <f>IF(OR($L165="対応中",$L165="期限超過"),$I165-TODAY(),"")</f>
        <v/>
      </c>
      <c r="N165" s="26">
        <f>IF(AND(ISNUMBER($B165),ISNUMBER($J165)),$J165-$B165,"")</f>
        <v/>
      </c>
      <c r="O165" s="7">
        <f>IF($D165="","",IF(AND(N($B165)&gt;=IF($C$4="",0,$C$4),N($B165)&lt;=IF($E$4="",2958465,$E$4)),COUNTIFS($D$7:$D$206,$D165,$B$7:$B$206,"&gt;="&amp;IF($C$4="",0,$C$4),$B$7:$B$206,"&lt;="&amp;IF($E$4="",2958465,$E$4)),""))</f>
        <v/>
      </c>
      <c r="P165" s="7">
        <f>IF($D165="","",IF(AND(N($B165)&gt;=IF($C$4="",0,$C$4),N($B165)&lt;=IF($E$4="",2958465,$E$4)),COUNTIFS($D$7:$D$206,$D165,$C$7:$C$206,$C165,$B$7:$B$206,"&gt;="&amp;IF($C$4="",0,$C$4),$B$7:$B$206,"&lt;="&amp;IF($E$4="",2958465,$E$4)),""))</f>
        <v/>
      </c>
      <c r="Q165" s="17" t="n"/>
    </row>
    <row r="166">
      <c r="A166" s="8" t="n"/>
      <c r="B166" s="22" t="n"/>
      <c r="C166" s="8" t="n"/>
      <c r="D166" s="8" t="n"/>
      <c r="E166" s="16" t="n"/>
      <c r="F166" s="16" t="n"/>
      <c r="G166" s="8" t="n"/>
      <c r="H166" s="8" t="n"/>
      <c r="I166" s="22" t="n"/>
      <c r="J166" s="22" t="n"/>
      <c r="K166" s="16" t="n"/>
      <c r="L166" s="7">
        <f>IF(AND($B166="",$E166=""),"",IF($J166&lt;&gt;"","完了",IF($G166="その場で直した","完了",IF($G166="安全の担当へ渡した","渡し済み",IF($G166&lt;&gt;"記録に回す","扱いを選ぶ",IF(NOT(ISNUMBER($I166)),"期限なし",IF($I166&lt;TODAY(),"期限超過","対応中")))))))</f>
        <v/>
      </c>
      <c r="M166" s="25">
        <f>IF(OR($L166="対応中",$L166="期限超過"),$I166-TODAY(),"")</f>
        <v/>
      </c>
      <c r="N166" s="26">
        <f>IF(AND(ISNUMBER($B166),ISNUMBER($J166)),$J166-$B166,"")</f>
        <v/>
      </c>
      <c r="O166" s="7">
        <f>IF($D166="","",IF(AND(N($B166)&gt;=IF($C$4="",0,$C$4),N($B166)&lt;=IF($E$4="",2958465,$E$4)),COUNTIFS($D$7:$D$206,$D166,$B$7:$B$206,"&gt;="&amp;IF($C$4="",0,$C$4),$B$7:$B$206,"&lt;="&amp;IF($E$4="",2958465,$E$4)),""))</f>
        <v/>
      </c>
      <c r="P166" s="7">
        <f>IF($D166="","",IF(AND(N($B166)&gt;=IF($C$4="",0,$C$4),N($B166)&lt;=IF($E$4="",2958465,$E$4)),COUNTIFS($D$7:$D$206,$D166,$C$7:$C$206,$C166,$B$7:$B$206,"&gt;="&amp;IF($C$4="",0,$C$4),$B$7:$B$206,"&lt;="&amp;IF($E$4="",2958465,$E$4)),""))</f>
        <v/>
      </c>
      <c r="Q166" s="17" t="n"/>
    </row>
    <row r="167">
      <c r="A167" s="8" t="n"/>
      <c r="B167" s="22" t="n"/>
      <c r="C167" s="8" t="n"/>
      <c r="D167" s="8" t="n"/>
      <c r="E167" s="16" t="n"/>
      <c r="F167" s="16" t="n"/>
      <c r="G167" s="8" t="n"/>
      <c r="H167" s="8" t="n"/>
      <c r="I167" s="22" t="n"/>
      <c r="J167" s="22" t="n"/>
      <c r="K167" s="16" t="n"/>
      <c r="L167" s="7">
        <f>IF(AND($B167="",$E167=""),"",IF($J167&lt;&gt;"","完了",IF($G167="その場で直した","完了",IF($G167="安全の担当へ渡した","渡し済み",IF($G167&lt;&gt;"記録に回す","扱いを選ぶ",IF(NOT(ISNUMBER($I167)),"期限なし",IF($I167&lt;TODAY(),"期限超過","対応中")))))))</f>
        <v/>
      </c>
      <c r="M167" s="25">
        <f>IF(OR($L167="対応中",$L167="期限超過"),$I167-TODAY(),"")</f>
        <v/>
      </c>
      <c r="N167" s="26">
        <f>IF(AND(ISNUMBER($B167),ISNUMBER($J167)),$J167-$B167,"")</f>
        <v/>
      </c>
      <c r="O167" s="7">
        <f>IF($D167="","",IF(AND(N($B167)&gt;=IF($C$4="",0,$C$4),N($B167)&lt;=IF($E$4="",2958465,$E$4)),COUNTIFS($D$7:$D$206,$D167,$B$7:$B$206,"&gt;="&amp;IF($C$4="",0,$C$4),$B$7:$B$206,"&lt;="&amp;IF($E$4="",2958465,$E$4)),""))</f>
        <v/>
      </c>
      <c r="P167" s="7">
        <f>IF($D167="","",IF(AND(N($B167)&gt;=IF($C$4="",0,$C$4),N($B167)&lt;=IF($E$4="",2958465,$E$4)),COUNTIFS($D$7:$D$206,$D167,$C$7:$C$206,$C167,$B$7:$B$206,"&gt;="&amp;IF($C$4="",0,$C$4),$B$7:$B$206,"&lt;="&amp;IF($E$4="",2958465,$E$4)),""))</f>
        <v/>
      </c>
      <c r="Q167" s="17" t="n"/>
    </row>
    <row r="168">
      <c r="A168" s="8" t="n"/>
      <c r="B168" s="22" t="n"/>
      <c r="C168" s="8" t="n"/>
      <c r="D168" s="8" t="n"/>
      <c r="E168" s="16" t="n"/>
      <c r="F168" s="16" t="n"/>
      <c r="G168" s="8" t="n"/>
      <c r="H168" s="8" t="n"/>
      <c r="I168" s="22" t="n"/>
      <c r="J168" s="22" t="n"/>
      <c r="K168" s="16" t="n"/>
      <c r="L168" s="7">
        <f>IF(AND($B168="",$E168=""),"",IF($J168&lt;&gt;"","完了",IF($G168="その場で直した","完了",IF($G168="安全の担当へ渡した","渡し済み",IF($G168&lt;&gt;"記録に回す","扱いを選ぶ",IF(NOT(ISNUMBER($I168)),"期限なし",IF($I168&lt;TODAY(),"期限超過","対応中")))))))</f>
        <v/>
      </c>
      <c r="M168" s="25">
        <f>IF(OR($L168="対応中",$L168="期限超過"),$I168-TODAY(),"")</f>
        <v/>
      </c>
      <c r="N168" s="26">
        <f>IF(AND(ISNUMBER($B168),ISNUMBER($J168)),$J168-$B168,"")</f>
        <v/>
      </c>
      <c r="O168" s="7">
        <f>IF($D168="","",IF(AND(N($B168)&gt;=IF($C$4="",0,$C$4),N($B168)&lt;=IF($E$4="",2958465,$E$4)),COUNTIFS($D$7:$D$206,$D168,$B$7:$B$206,"&gt;="&amp;IF($C$4="",0,$C$4),$B$7:$B$206,"&lt;="&amp;IF($E$4="",2958465,$E$4)),""))</f>
        <v/>
      </c>
      <c r="P168" s="7">
        <f>IF($D168="","",IF(AND(N($B168)&gt;=IF($C$4="",0,$C$4),N($B168)&lt;=IF($E$4="",2958465,$E$4)),COUNTIFS($D$7:$D$206,$D168,$C$7:$C$206,$C168,$B$7:$B$206,"&gt;="&amp;IF($C$4="",0,$C$4),$B$7:$B$206,"&lt;="&amp;IF($E$4="",2958465,$E$4)),""))</f>
        <v/>
      </c>
      <c r="Q168" s="17" t="n"/>
    </row>
    <row r="169">
      <c r="A169" s="8" t="n"/>
      <c r="B169" s="22" t="n"/>
      <c r="C169" s="8" t="n"/>
      <c r="D169" s="8" t="n"/>
      <c r="E169" s="16" t="n"/>
      <c r="F169" s="16" t="n"/>
      <c r="G169" s="8" t="n"/>
      <c r="H169" s="8" t="n"/>
      <c r="I169" s="22" t="n"/>
      <c r="J169" s="22" t="n"/>
      <c r="K169" s="16" t="n"/>
      <c r="L169" s="7">
        <f>IF(AND($B169="",$E169=""),"",IF($J169&lt;&gt;"","完了",IF($G169="その場で直した","完了",IF($G169="安全の担当へ渡した","渡し済み",IF($G169&lt;&gt;"記録に回す","扱いを選ぶ",IF(NOT(ISNUMBER($I169)),"期限なし",IF($I169&lt;TODAY(),"期限超過","対応中")))))))</f>
        <v/>
      </c>
      <c r="M169" s="25">
        <f>IF(OR($L169="対応中",$L169="期限超過"),$I169-TODAY(),"")</f>
        <v/>
      </c>
      <c r="N169" s="26">
        <f>IF(AND(ISNUMBER($B169),ISNUMBER($J169)),$J169-$B169,"")</f>
        <v/>
      </c>
      <c r="O169" s="7">
        <f>IF($D169="","",IF(AND(N($B169)&gt;=IF($C$4="",0,$C$4),N($B169)&lt;=IF($E$4="",2958465,$E$4)),COUNTIFS($D$7:$D$206,$D169,$B$7:$B$206,"&gt;="&amp;IF($C$4="",0,$C$4),$B$7:$B$206,"&lt;="&amp;IF($E$4="",2958465,$E$4)),""))</f>
        <v/>
      </c>
      <c r="P169" s="7">
        <f>IF($D169="","",IF(AND(N($B169)&gt;=IF($C$4="",0,$C$4),N($B169)&lt;=IF($E$4="",2958465,$E$4)),COUNTIFS($D$7:$D$206,$D169,$C$7:$C$206,$C169,$B$7:$B$206,"&gt;="&amp;IF($C$4="",0,$C$4),$B$7:$B$206,"&lt;="&amp;IF($E$4="",2958465,$E$4)),""))</f>
        <v/>
      </c>
      <c r="Q169" s="17" t="n"/>
    </row>
    <row r="170">
      <c r="A170" s="8" t="n"/>
      <c r="B170" s="22" t="n"/>
      <c r="C170" s="8" t="n"/>
      <c r="D170" s="8" t="n"/>
      <c r="E170" s="16" t="n"/>
      <c r="F170" s="16" t="n"/>
      <c r="G170" s="8" t="n"/>
      <c r="H170" s="8" t="n"/>
      <c r="I170" s="22" t="n"/>
      <c r="J170" s="22" t="n"/>
      <c r="K170" s="16" t="n"/>
      <c r="L170" s="7">
        <f>IF(AND($B170="",$E170=""),"",IF($J170&lt;&gt;"","完了",IF($G170="その場で直した","完了",IF($G170="安全の担当へ渡した","渡し済み",IF($G170&lt;&gt;"記録に回す","扱いを選ぶ",IF(NOT(ISNUMBER($I170)),"期限なし",IF($I170&lt;TODAY(),"期限超過","対応中")))))))</f>
        <v/>
      </c>
      <c r="M170" s="25">
        <f>IF(OR($L170="対応中",$L170="期限超過"),$I170-TODAY(),"")</f>
        <v/>
      </c>
      <c r="N170" s="26">
        <f>IF(AND(ISNUMBER($B170),ISNUMBER($J170)),$J170-$B170,"")</f>
        <v/>
      </c>
      <c r="O170" s="7">
        <f>IF($D170="","",IF(AND(N($B170)&gt;=IF($C$4="",0,$C$4),N($B170)&lt;=IF($E$4="",2958465,$E$4)),COUNTIFS($D$7:$D$206,$D170,$B$7:$B$206,"&gt;="&amp;IF($C$4="",0,$C$4),$B$7:$B$206,"&lt;="&amp;IF($E$4="",2958465,$E$4)),""))</f>
        <v/>
      </c>
      <c r="P170" s="7">
        <f>IF($D170="","",IF(AND(N($B170)&gt;=IF($C$4="",0,$C$4),N($B170)&lt;=IF($E$4="",2958465,$E$4)),COUNTIFS($D$7:$D$206,$D170,$C$7:$C$206,$C170,$B$7:$B$206,"&gt;="&amp;IF($C$4="",0,$C$4),$B$7:$B$206,"&lt;="&amp;IF($E$4="",2958465,$E$4)),""))</f>
        <v/>
      </c>
      <c r="Q170" s="17" t="n"/>
    </row>
    <row r="171">
      <c r="A171" s="8" t="n"/>
      <c r="B171" s="22" t="n"/>
      <c r="C171" s="8" t="n"/>
      <c r="D171" s="8" t="n"/>
      <c r="E171" s="16" t="n"/>
      <c r="F171" s="16" t="n"/>
      <c r="G171" s="8" t="n"/>
      <c r="H171" s="8" t="n"/>
      <c r="I171" s="22" t="n"/>
      <c r="J171" s="22" t="n"/>
      <c r="K171" s="16" t="n"/>
      <c r="L171" s="7">
        <f>IF(AND($B171="",$E171=""),"",IF($J171&lt;&gt;"","完了",IF($G171="その場で直した","完了",IF($G171="安全の担当へ渡した","渡し済み",IF($G171&lt;&gt;"記録に回す","扱いを選ぶ",IF(NOT(ISNUMBER($I171)),"期限なし",IF($I171&lt;TODAY(),"期限超過","対応中")))))))</f>
        <v/>
      </c>
      <c r="M171" s="25">
        <f>IF(OR($L171="対応中",$L171="期限超過"),$I171-TODAY(),"")</f>
        <v/>
      </c>
      <c r="N171" s="26">
        <f>IF(AND(ISNUMBER($B171),ISNUMBER($J171)),$J171-$B171,"")</f>
        <v/>
      </c>
      <c r="O171" s="7">
        <f>IF($D171="","",IF(AND(N($B171)&gt;=IF($C$4="",0,$C$4),N($B171)&lt;=IF($E$4="",2958465,$E$4)),COUNTIFS($D$7:$D$206,$D171,$B$7:$B$206,"&gt;="&amp;IF($C$4="",0,$C$4),$B$7:$B$206,"&lt;="&amp;IF($E$4="",2958465,$E$4)),""))</f>
        <v/>
      </c>
      <c r="P171" s="7">
        <f>IF($D171="","",IF(AND(N($B171)&gt;=IF($C$4="",0,$C$4),N($B171)&lt;=IF($E$4="",2958465,$E$4)),COUNTIFS($D$7:$D$206,$D171,$C$7:$C$206,$C171,$B$7:$B$206,"&gt;="&amp;IF($C$4="",0,$C$4),$B$7:$B$206,"&lt;="&amp;IF($E$4="",2958465,$E$4)),""))</f>
        <v/>
      </c>
      <c r="Q171" s="17" t="n"/>
    </row>
    <row r="172">
      <c r="A172" s="8" t="n"/>
      <c r="B172" s="22" t="n"/>
      <c r="C172" s="8" t="n"/>
      <c r="D172" s="8" t="n"/>
      <c r="E172" s="16" t="n"/>
      <c r="F172" s="16" t="n"/>
      <c r="G172" s="8" t="n"/>
      <c r="H172" s="8" t="n"/>
      <c r="I172" s="22" t="n"/>
      <c r="J172" s="22" t="n"/>
      <c r="K172" s="16" t="n"/>
      <c r="L172" s="7">
        <f>IF(AND($B172="",$E172=""),"",IF($J172&lt;&gt;"","完了",IF($G172="その場で直した","完了",IF($G172="安全の担当へ渡した","渡し済み",IF($G172&lt;&gt;"記録に回す","扱いを選ぶ",IF(NOT(ISNUMBER($I172)),"期限なし",IF($I172&lt;TODAY(),"期限超過","対応中")))))))</f>
        <v/>
      </c>
      <c r="M172" s="25">
        <f>IF(OR($L172="対応中",$L172="期限超過"),$I172-TODAY(),"")</f>
        <v/>
      </c>
      <c r="N172" s="26">
        <f>IF(AND(ISNUMBER($B172),ISNUMBER($J172)),$J172-$B172,"")</f>
        <v/>
      </c>
      <c r="O172" s="7">
        <f>IF($D172="","",IF(AND(N($B172)&gt;=IF($C$4="",0,$C$4),N($B172)&lt;=IF($E$4="",2958465,$E$4)),COUNTIFS($D$7:$D$206,$D172,$B$7:$B$206,"&gt;="&amp;IF($C$4="",0,$C$4),$B$7:$B$206,"&lt;="&amp;IF($E$4="",2958465,$E$4)),""))</f>
        <v/>
      </c>
      <c r="P172" s="7">
        <f>IF($D172="","",IF(AND(N($B172)&gt;=IF($C$4="",0,$C$4),N($B172)&lt;=IF($E$4="",2958465,$E$4)),COUNTIFS($D$7:$D$206,$D172,$C$7:$C$206,$C172,$B$7:$B$206,"&gt;="&amp;IF($C$4="",0,$C$4),$B$7:$B$206,"&lt;="&amp;IF($E$4="",2958465,$E$4)),""))</f>
        <v/>
      </c>
      <c r="Q172" s="17" t="n"/>
    </row>
    <row r="173">
      <c r="A173" s="8" t="n"/>
      <c r="B173" s="22" t="n"/>
      <c r="C173" s="8" t="n"/>
      <c r="D173" s="8" t="n"/>
      <c r="E173" s="16" t="n"/>
      <c r="F173" s="16" t="n"/>
      <c r="G173" s="8" t="n"/>
      <c r="H173" s="8" t="n"/>
      <c r="I173" s="22" t="n"/>
      <c r="J173" s="22" t="n"/>
      <c r="K173" s="16" t="n"/>
      <c r="L173" s="7">
        <f>IF(AND($B173="",$E173=""),"",IF($J173&lt;&gt;"","完了",IF($G173="その場で直した","完了",IF($G173="安全の担当へ渡した","渡し済み",IF($G173&lt;&gt;"記録に回す","扱いを選ぶ",IF(NOT(ISNUMBER($I173)),"期限なし",IF($I173&lt;TODAY(),"期限超過","対応中")))))))</f>
        <v/>
      </c>
      <c r="M173" s="25">
        <f>IF(OR($L173="対応中",$L173="期限超過"),$I173-TODAY(),"")</f>
        <v/>
      </c>
      <c r="N173" s="26">
        <f>IF(AND(ISNUMBER($B173),ISNUMBER($J173)),$J173-$B173,"")</f>
        <v/>
      </c>
      <c r="O173" s="7">
        <f>IF($D173="","",IF(AND(N($B173)&gt;=IF($C$4="",0,$C$4),N($B173)&lt;=IF($E$4="",2958465,$E$4)),COUNTIFS($D$7:$D$206,$D173,$B$7:$B$206,"&gt;="&amp;IF($C$4="",0,$C$4),$B$7:$B$206,"&lt;="&amp;IF($E$4="",2958465,$E$4)),""))</f>
        <v/>
      </c>
      <c r="P173" s="7">
        <f>IF($D173="","",IF(AND(N($B173)&gt;=IF($C$4="",0,$C$4),N($B173)&lt;=IF($E$4="",2958465,$E$4)),COUNTIFS($D$7:$D$206,$D173,$C$7:$C$206,$C173,$B$7:$B$206,"&gt;="&amp;IF($C$4="",0,$C$4),$B$7:$B$206,"&lt;="&amp;IF($E$4="",2958465,$E$4)),""))</f>
        <v/>
      </c>
      <c r="Q173" s="17" t="n"/>
    </row>
    <row r="174">
      <c r="A174" s="8" t="n"/>
      <c r="B174" s="22" t="n"/>
      <c r="C174" s="8" t="n"/>
      <c r="D174" s="8" t="n"/>
      <c r="E174" s="16" t="n"/>
      <c r="F174" s="16" t="n"/>
      <c r="G174" s="8" t="n"/>
      <c r="H174" s="8" t="n"/>
      <c r="I174" s="22" t="n"/>
      <c r="J174" s="22" t="n"/>
      <c r="K174" s="16" t="n"/>
      <c r="L174" s="7">
        <f>IF(AND($B174="",$E174=""),"",IF($J174&lt;&gt;"","完了",IF($G174="その場で直した","完了",IF($G174="安全の担当へ渡した","渡し済み",IF($G174&lt;&gt;"記録に回す","扱いを選ぶ",IF(NOT(ISNUMBER($I174)),"期限なし",IF($I174&lt;TODAY(),"期限超過","対応中")))))))</f>
        <v/>
      </c>
      <c r="M174" s="25">
        <f>IF(OR($L174="対応中",$L174="期限超過"),$I174-TODAY(),"")</f>
        <v/>
      </c>
      <c r="N174" s="26">
        <f>IF(AND(ISNUMBER($B174),ISNUMBER($J174)),$J174-$B174,"")</f>
        <v/>
      </c>
      <c r="O174" s="7">
        <f>IF($D174="","",IF(AND(N($B174)&gt;=IF($C$4="",0,$C$4),N($B174)&lt;=IF($E$4="",2958465,$E$4)),COUNTIFS($D$7:$D$206,$D174,$B$7:$B$206,"&gt;="&amp;IF($C$4="",0,$C$4),$B$7:$B$206,"&lt;="&amp;IF($E$4="",2958465,$E$4)),""))</f>
        <v/>
      </c>
      <c r="P174" s="7">
        <f>IF($D174="","",IF(AND(N($B174)&gt;=IF($C$4="",0,$C$4),N($B174)&lt;=IF($E$4="",2958465,$E$4)),COUNTIFS($D$7:$D$206,$D174,$C$7:$C$206,$C174,$B$7:$B$206,"&gt;="&amp;IF($C$4="",0,$C$4),$B$7:$B$206,"&lt;="&amp;IF($E$4="",2958465,$E$4)),""))</f>
        <v/>
      </c>
      <c r="Q174" s="17" t="n"/>
    </row>
    <row r="175">
      <c r="A175" s="8" t="n"/>
      <c r="B175" s="22" t="n"/>
      <c r="C175" s="8" t="n"/>
      <c r="D175" s="8" t="n"/>
      <c r="E175" s="16" t="n"/>
      <c r="F175" s="16" t="n"/>
      <c r="G175" s="8" t="n"/>
      <c r="H175" s="8" t="n"/>
      <c r="I175" s="22" t="n"/>
      <c r="J175" s="22" t="n"/>
      <c r="K175" s="16" t="n"/>
      <c r="L175" s="7">
        <f>IF(AND($B175="",$E175=""),"",IF($J175&lt;&gt;"","完了",IF($G175="その場で直した","完了",IF($G175="安全の担当へ渡した","渡し済み",IF($G175&lt;&gt;"記録に回す","扱いを選ぶ",IF(NOT(ISNUMBER($I175)),"期限なし",IF($I175&lt;TODAY(),"期限超過","対応中")))))))</f>
        <v/>
      </c>
      <c r="M175" s="25">
        <f>IF(OR($L175="対応中",$L175="期限超過"),$I175-TODAY(),"")</f>
        <v/>
      </c>
      <c r="N175" s="26">
        <f>IF(AND(ISNUMBER($B175),ISNUMBER($J175)),$J175-$B175,"")</f>
        <v/>
      </c>
      <c r="O175" s="7">
        <f>IF($D175="","",IF(AND(N($B175)&gt;=IF($C$4="",0,$C$4),N($B175)&lt;=IF($E$4="",2958465,$E$4)),COUNTIFS($D$7:$D$206,$D175,$B$7:$B$206,"&gt;="&amp;IF($C$4="",0,$C$4),$B$7:$B$206,"&lt;="&amp;IF($E$4="",2958465,$E$4)),""))</f>
        <v/>
      </c>
      <c r="P175" s="7">
        <f>IF($D175="","",IF(AND(N($B175)&gt;=IF($C$4="",0,$C$4),N($B175)&lt;=IF($E$4="",2958465,$E$4)),COUNTIFS($D$7:$D$206,$D175,$C$7:$C$206,$C175,$B$7:$B$206,"&gt;="&amp;IF($C$4="",0,$C$4),$B$7:$B$206,"&lt;="&amp;IF($E$4="",2958465,$E$4)),""))</f>
        <v/>
      </c>
      <c r="Q175" s="17" t="n"/>
    </row>
    <row r="176">
      <c r="A176" s="8" t="n"/>
      <c r="B176" s="22" t="n"/>
      <c r="C176" s="8" t="n"/>
      <c r="D176" s="8" t="n"/>
      <c r="E176" s="16" t="n"/>
      <c r="F176" s="16" t="n"/>
      <c r="G176" s="8" t="n"/>
      <c r="H176" s="8" t="n"/>
      <c r="I176" s="22" t="n"/>
      <c r="J176" s="22" t="n"/>
      <c r="K176" s="16" t="n"/>
      <c r="L176" s="7">
        <f>IF(AND($B176="",$E176=""),"",IF($J176&lt;&gt;"","完了",IF($G176="その場で直した","完了",IF($G176="安全の担当へ渡した","渡し済み",IF($G176&lt;&gt;"記録に回す","扱いを選ぶ",IF(NOT(ISNUMBER($I176)),"期限なし",IF($I176&lt;TODAY(),"期限超過","対応中")))))))</f>
        <v/>
      </c>
      <c r="M176" s="25">
        <f>IF(OR($L176="対応中",$L176="期限超過"),$I176-TODAY(),"")</f>
        <v/>
      </c>
      <c r="N176" s="26">
        <f>IF(AND(ISNUMBER($B176),ISNUMBER($J176)),$J176-$B176,"")</f>
        <v/>
      </c>
      <c r="O176" s="7">
        <f>IF($D176="","",IF(AND(N($B176)&gt;=IF($C$4="",0,$C$4),N($B176)&lt;=IF($E$4="",2958465,$E$4)),COUNTIFS($D$7:$D$206,$D176,$B$7:$B$206,"&gt;="&amp;IF($C$4="",0,$C$4),$B$7:$B$206,"&lt;="&amp;IF($E$4="",2958465,$E$4)),""))</f>
        <v/>
      </c>
      <c r="P176" s="7">
        <f>IF($D176="","",IF(AND(N($B176)&gt;=IF($C$4="",0,$C$4),N($B176)&lt;=IF($E$4="",2958465,$E$4)),COUNTIFS($D$7:$D$206,$D176,$C$7:$C$206,$C176,$B$7:$B$206,"&gt;="&amp;IF($C$4="",0,$C$4),$B$7:$B$206,"&lt;="&amp;IF($E$4="",2958465,$E$4)),""))</f>
        <v/>
      </c>
      <c r="Q176" s="17" t="n"/>
    </row>
    <row r="177">
      <c r="A177" s="8" t="n"/>
      <c r="B177" s="22" t="n"/>
      <c r="C177" s="8" t="n"/>
      <c r="D177" s="8" t="n"/>
      <c r="E177" s="16" t="n"/>
      <c r="F177" s="16" t="n"/>
      <c r="G177" s="8" t="n"/>
      <c r="H177" s="8" t="n"/>
      <c r="I177" s="22" t="n"/>
      <c r="J177" s="22" t="n"/>
      <c r="K177" s="16" t="n"/>
      <c r="L177" s="7">
        <f>IF(AND($B177="",$E177=""),"",IF($J177&lt;&gt;"","完了",IF($G177="その場で直した","完了",IF($G177="安全の担当へ渡した","渡し済み",IF($G177&lt;&gt;"記録に回す","扱いを選ぶ",IF(NOT(ISNUMBER($I177)),"期限なし",IF($I177&lt;TODAY(),"期限超過","対応中")))))))</f>
        <v/>
      </c>
      <c r="M177" s="25">
        <f>IF(OR($L177="対応中",$L177="期限超過"),$I177-TODAY(),"")</f>
        <v/>
      </c>
      <c r="N177" s="26">
        <f>IF(AND(ISNUMBER($B177),ISNUMBER($J177)),$J177-$B177,"")</f>
        <v/>
      </c>
      <c r="O177" s="7">
        <f>IF($D177="","",IF(AND(N($B177)&gt;=IF($C$4="",0,$C$4),N($B177)&lt;=IF($E$4="",2958465,$E$4)),COUNTIFS($D$7:$D$206,$D177,$B$7:$B$206,"&gt;="&amp;IF($C$4="",0,$C$4),$B$7:$B$206,"&lt;="&amp;IF($E$4="",2958465,$E$4)),""))</f>
        <v/>
      </c>
      <c r="P177" s="7">
        <f>IF($D177="","",IF(AND(N($B177)&gt;=IF($C$4="",0,$C$4),N($B177)&lt;=IF($E$4="",2958465,$E$4)),COUNTIFS($D$7:$D$206,$D177,$C$7:$C$206,$C177,$B$7:$B$206,"&gt;="&amp;IF($C$4="",0,$C$4),$B$7:$B$206,"&lt;="&amp;IF($E$4="",2958465,$E$4)),""))</f>
        <v/>
      </c>
      <c r="Q177" s="17" t="n"/>
    </row>
    <row r="178">
      <c r="A178" s="8" t="n"/>
      <c r="B178" s="22" t="n"/>
      <c r="C178" s="8" t="n"/>
      <c r="D178" s="8" t="n"/>
      <c r="E178" s="16" t="n"/>
      <c r="F178" s="16" t="n"/>
      <c r="G178" s="8" t="n"/>
      <c r="H178" s="8" t="n"/>
      <c r="I178" s="22" t="n"/>
      <c r="J178" s="22" t="n"/>
      <c r="K178" s="16" t="n"/>
      <c r="L178" s="7">
        <f>IF(AND($B178="",$E178=""),"",IF($J178&lt;&gt;"","完了",IF($G178="その場で直した","完了",IF($G178="安全の担当へ渡した","渡し済み",IF($G178&lt;&gt;"記録に回す","扱いを選ぶ",IF(NOT(ISNUMBER($I178)),"期限なし",IF($I178&lt;TODAY(),"期限超過","対応中")))))))</f>
        <v/>
      </c>
      <c r="M178" s="25">
        <f>IF(OR($L178="対応中",$L178="期限超過"),$I178-TODAY(),"")</f>
        <v/>
      </c>
      <c r="N178" s="26">
        <f>IF(AND(ISNUMBER($B178),ISNUMBER($J178)),$J178-$B178,"")</f>
        <v/>
      </c>
      <c r="O178" s="7">
        <f>IF($D178="","",IF(AND(N($B178)&gt;=IF($C$4="",0,$C$4),N($B178)&lt;=IF($E$4="",2958465,$E$4)),COUNTIFS($D$7:$D$206,$D178,$B$7:$B$206,"&gt;="&amp;IF($C$4="",0,$C$4),$B$7:$B$206,"&lt;="&amp;IF($E$4="",2958465,$E$4)),""))</f>
        <v/>
      </c>
      <c r="P178" s="7">
        <f>IF($D178="","",IF(AND(N($B178)&gt;=IF($C$4="",0,$C$4),N($B178)&lt;=IF($E$4="",2958465,$E$4)),COUNTIFS($D$7:$D$206,$D178,$C$7:$C$206,$C178,$B$7:$B$206,"&gt;="&amp;IF($C$4="",0,$C$4),$B$7:$B$206,"&lt;="&amp;IF($E$4="",2958465,$E$4)),""))</f>
        <v/>
      </c>
      <c r="Q178" s="17" t="n"/>
    </row>
    <row r="179">
      <c r="A179" s="8" t="n"/>
      <c r="B179" s="22" t="n"/>
      <c r="C179" s="8" t="n"/>
      <c r="D179" s="8" t="n"/>
      <c r="E179" s="16" t="n"/>
      <c r="F179" s="16" t="n"/>
      <c r="G179" s="8" t="n"/>
      <c r="H179" s="8" t="n"/>
      <c r="I179" s="22" t="n"/>
      <c r="J179" s="22" t="n"/>
      <c r="K179" s="16" t="n"/>
      <c r="L179" s="7">
        <f>IF(AND($B179="",$E179=""),"",IF($J179&lt;&gt;"","完了",IF($G179="その場で直した","完了",IF($G179="安全の担当へ渡した","渡し済み",IF($G179&lt;&gt;"記録に回す","扱いを選ぶ",IF(NOT(ISNUMBER($I179)),"期限なし",IF($I179&lt;TODAY(),"期限超過","対応中")))))))</f>
        <v/>
      </c>
      <c r="M179" s="25">
        <f>IF(OR($L179="対応中",$L179="期限超過"),$I179-TODAY(),"")</f>
        <v/>
      </c>
      <c r="N179" s="26">
        <f>IF(AND(ISNUMBER($B179),ISNUMBER($J179)),$J179-$B179,"")</f>
        <v/>
      </c>
      <c r="O179" s="7">
        <f>IF($D179="","",IF(AND(N($B179)&gt;=IF($C$4="",0,$C$4),N($B179)&lt;=IF($E$4="",2958465,$E$4)),COUNTIFS($D$7:$D$206,$D179,$B$7:$B$206,"&gt;="&amp;IF($C$4="",0,$C$4),$B$7:$B$206,"&lt;="&amp;IF($E$4="",2958465,$E$4)),""))</f>
        <v/>
      </c>
      <c r="P179" s="7">
        <f>IF($D179="","",IF(AND(N($B179)&gt;=IF($C$4="",0,$C$4),N($B179)&lt;=IF($E$4="",2958465,$E$4)),COUNTIFS($D$7:$D$206,$D179,$C$7:$C$206,$C179,$B$7:$B$206,"&gt;="&amp;IF($C$4="",0,$C$4),$B$7:$B$206,"&lt;="&amp;IF($E$4="",2958465,$E$4)),""))</f>
        <v/>
      </c>
      <c r="Q179" s="17" t="n"/>
    </row>
    <row r="180">
      <c r="A180" s="8" t="n"/>
      <c r="B180" s="22" t="n"/>
      <c r="C180" s="8" t="n"/>
      <c r="D180" s="8" t="n"/>
      <c r="E180" s="16" t="n"/>
      <c r="F180" s="16" t="n"/>
      <c r="G180" s="8" t="n"/>
      <c r="H180" s="8" t="n"/>
      <c r="I180" s="22" t="n"/>
      <c r="J180" s="22" t="n"/>
      <c r="K180" s="16" t="n"/>
      <c r="L180" s="7">
        <f>IF(AND($B180="",$E180=""),"",IF($J180&lt;&gt;"","完了",IF($G180="その場で直した","完了",IF($G180="安全の担当へ渡した","渡し済み",IF($G180&lt;&gt;"記録に回す","扱いを選ぶ",IF(NOT(ISNUMBER($I180)),"期限なし",IF($I180&lt;TODAY(),"期限超過","対応中")))))))</f>
        <v/>
      </c>
      <c r="M180" s="25">
        <f>IF(OR($L180="対応中",$L180="期限超過"),$I180-TODAY(),"")</f>
        <v/>
      </c>
      <c r="N180" s="26">
        <f>IF(AND(ISNUMBER($B180),ISNUMBER($J180)),$J180-$B180,"")</f>
        <v/>
      </c>
      <c r="O180" s="7">
        <f>IF($D180="","",IF(AND(N($B180)&gt;=IF($C$4="",0,$C$4),N($B180)&lt;=IF($E$4="",2958465,$E$4)),COUNTIFS($D$7:$D$206,$D180,$B$7:$B$206,"&gt;="&amp;IF($C$4="",0,$C$4),$B$7:$B$206,"&lt;="&amp;IF($E$4="",2958465,$E$4)),""))</f>
        <v/>
      </c>
      <c r="P180" s="7">
        <f>IF($D180="","",IF(AND(N($B180)&gt;=IF($C$4="",0,$C$4),N($B180)&lt;=IF($E$4="",2958465,$E$4)),COUNTIFS($D$7:$D$206,$D180,$C$7:$C$206,$C180,$B$7:$B$206,"&gt;="&amp;IF($C$4="",0,$C$4),$B$7:$B$206,"&lt;="&amp;IF($E$4="",2958465,$E$4)),""))</f>
        <v/>
      </c>
      <c r="Q180" s="17" t="n"/>
    </row>
    <row r="181">
      <c r="A181" s="8" t="n"/>
      <c r="B181" s="22" t="n"/>
      <c r="C181" s="8" t="n"/>
      <c r="D181" s="8" t="n"/>
      <c r="E181" s="16" t="n"/>
      <c r="F181" s="16" t="n"/>
      <c r="G181" s="8" t="n"/>
      <c r="H181" s="8" t="n"/>
      <c r="I181" s="22" t="n"/>
      <c r="J181" s="22" t="n"/>
      <c r="K181" s="16" t="n"/>
      <c r="L181" s="7">
        <f>IF(AND($B181="",$E181=""),"",IF($J181&lt;&gt;"","完了",IF($G181="その場で直した","完了",IF($G181="安全の担当へ渡した","渡し済み",IF($G181&lt;&gt;"記録に回す","扱いを選ぶ",IF(NOT(ISNUMBER($I181)),"期限なし",IF($I181&lt;TODAY(),"期限超過","対応中")))))))</f>
        <v/>
      </c>
      <c r="M181" s="25">
        <f>IF(OR($L181="対応中",$L181="期限超過"),$I181-TODAY(),"")</f>
        <v/>
      </c>
      <c r="N181" s="26">
        <f>IF(AND(ISNUMBER($B181),ISNUMBER($J181)),$J181-$B181,"")</f>
        <v/>
      </c>
      <c r="O181" s="7">
        <f>IF($D181="","",IF(AND(N($B181)&gt;=IF($C$4="",0,$C$4),N($B181)&lt;=IF($E$4="",2958465,$E$4)),COUNTIFS($D$7:$D$206,$D181,$B$7:$B$206,"&gt;="&amp;IF($C$4="",0,$C$4),$B$7:$B$206,"&lt;="&amp;IF($E$4="",2958465,$E$4)),""))</f>
        <v/>
      </c>
      <c r="P181" s="7">
        <f>IF($D181="","",IF(AND(N($B181)&gt;=IF($C$4="",0,$C$4),N($B181)&lt;=IF($E$4="",2958465,$E$4)),COUNTIFS($D$7:$D$206,$D181,$C$7:$C$206,$C181,$B$7:$B$206,"&gt;="&amp;IF($C$4="",0,$C$4),$B$7:$B$206,"&lt;="&amp;IF($E$4="",2958465,$E$4)),""))</f>
        <v/>
      </c>
      <c r="Q181" s="17" t="n"/>
    </row>
    <row r="182">
      <c r="A182" s="8" t="n"/>
      <c r="B182" s="22" t="n"/>
      <c r="C182" s="8" t="n"/>
      <c r="D182" s="8" t="n"/>
      <c r="E182" s="16" t="n"/>
      <c r="F182" s="16" t="n"/>
      <c r="G182" s="8" t="n"/>
      <c r="H182" s="8" t="n"/>
      <c r="I182" s="22" t="n"/>
      <c r="J182" s="22" t="n"/>
      <c r="K182" s="16" t="n"/>
      <c r="L182" s="7">
        <f>IF(AND($B182="",$E182=""),"",IF($J182&lt;&gt;"","完了",IF($G182="その場で直した","完了",IF($G182="安全の担当へ渡した","渡し済み",IF($G182&lt;&gt;"記録に回す","扱いを選ぶ",IF(NOT(ISNUMBER($I182)),"期限なし",IF($I182&lt;TODAY(),"期限超過","対応中")))))))</f>
        <v/>
      </c>
      <c r="M182" s="25">
        <f>IF(OR($L182="対応中",$L182="期限超過"),$I182-TODAY(),"")</f>
        <v/>
      </c>
      <c r="N182" s="26">
        <f>IF(AND(ISNUMBER($B182),ISNUMBER($J182)),$J182-$B182,"")</f>
        <v/>
      </c>
      <c r="O182" s="7">
        <f>IF($D182="","",IF(AND(N($B182)&gt;=IF($C$4="",0,$C$4),N($B182)&lt;=IF($E$4="",2958465,$E$4)),COUNTIFS($D$7:$D$206,$D182,$B$7:$B$206,"&gt;="&amp;IF($C$4="",0,$C$4),$B$7:$B$206,"&lt;="&amp;IF($E$4="",2958465,$E$4)),""))</f>
        <v/>
      </c>
      <c r="P182" s="7">
        <f>IF($D182="","",IF(AND(N($B182)&gt;=IF($C$4="",0,$C$4),N($B182)&lt;=IF($E$4="",2958465,$E$4)),COUNTIFS($D$7:$D$206,$D182,$C$7:$C$206,$C182,$B$7:$B$206,"&gt;="&amp;IF($C$4="",0,$C$4),$B$7:$B$206,"&lt;="&amp;IF($E$4="",2958465,$E$4)),""))</f>
        <v/>
      </c>
      <c r="Q182" s="17" t="n"/>
    </row>
    <row r="183">
      <c r="A183" s="8" t="n"/>
      <c r="B183" s="22" t="n"/>
      <c r="C183" s="8" t="n"/>
      <c r="D183" s="8" t="n"/>
      <c r="E183" s="16" t="n"/>
      <c r="F183" s="16" t="n"/>
      <c r="G183" s="8" t="n"/>
      <c r="H183" s="8" t="n"/>
      <c r="I183" s="22" t="n"/>
      <c r="J183" s="22" t="n"/>
      <c r="K183" s="16" t="n"/>
      <c r="L183" s="7">
        <f>IF(AND($B183="",$E183=""),"",IF($J183&lt;&gt;"","完了",IF($G183="その場で直した","完了",IF($G183="安全の担当へ渡した","渡し済み",IF($G183&lt;&gt;"記録に回す","扱いを選ぶ",IF(NOT(ISNUMBER($I183)),"期限なし",IF($I183&lt;TODAY(),"期限超過","対応中")))))))</f>
        <v/>
      </c>
      <c r="M183" s="25">
        <f>IF(OR($L183="対応中",$L183="期限超過"),$I183-TODAY(),"")</f>
        <v/>
      </c>
      <c r="N183" s="26">
        <f>IF(AND(ISNUMBER($B183),ISNUMBER($J183)),$J183-$B183,"")</f>
        <v/>
      </c>
      <c r="O183" s="7">
        <f>IF($D183="","",IF(AND(N($B183)&gt;=IF($C$4="",0,$C$4),N($B183)&lt;=IF($E$4="",2958465,$E$4)),COUNTIFS($D$7:$D$206,$D183,$B$7:$B$206,"&gt;="&amp;IF($C$4="",0,$C$4),$B$7:$B$206,"&lt;="&amp;IF($E$4="",2958465,$E$4)),""))</f>
        <v/>
      </c>
      <c r="P183" s="7">
        <f>IF($D183="","",IF(AND(N($B183)&gt;=IF($C$4="",0,$C$4),N($B183)&lt;=IF($E$4="",2958465,$E$4)),COUNTIFS($D$7:$D$206,$D183,$C$7:$C$206,$C183,$B$7:$B$206,"&gt;="&amp;IF($C$4="",0,$C$4),$B$7:$B$206,"&lt;="&amp;IF($E$4="",2958465,$E$4)),""))</f>
        <v/>
      </c>
      <c r="Q183" s="17" t="n"/>
    </row>
    <row r="184">
      <c r="A184" s="8" t="n"/>
      <c r="B184" s="22" t="n"/>
      <c r="C184" s="8" t="n"/>
      <c r="D184" s="8" t="n"/>
      <c r="E184" s="16" t="n"/>
      <c r="F184" s="16" t="n"/>
      <c r="G184" s="8" t="n"/>
      <c r="H184" s="8" t="n"/>
      <c r="I184" s="22" t="n"/>
      <c r="J184" s="22" t="n"/>
      <c r="K184" s="16" t="n"/>
      <c r="L184" s="7">
        <f>IF(AND($B184="",$E184=""),"",IF($J184&lt;&gt;"","完了",IF($G184="その場で直した","完了",IF($G184="安全の担当へ渡した","渡し済み",IF($G184&lt;&gt;"記録に回す","扱いを選ぶ",IF(NOT(ISNUMBER($I184)),"期限なし",IF($I184&lt;TODAY(),"期限超過","対応中")))))))</f>
        <v/>
      </c>
      <c r="M184" s="25">
        <f>IF(OR($L184="対応中",$L184="期限超過"),$I184-TODAY(),"")</f>
        <v/>
      </c>
      <c r="N184" s="26">
        <f>IF(AND(ISNUMBER($B184),ISNUMBER($J184)),$J184-$B184,"")</f>
        <v/>
      </c>
      <c r="O184" s="7">
        <f>IF($D184="","",IF(AND(N($B184)&gt;=IF($C$4="",0,$C$4),N($B184)&lt;=IF($E$4="",2958465,$E$4)),COUNTIFS($D$7:$D$206,$D184,$B$7:$B$206,"&gt;="&amp;IF($C$4="",0,$C$4),$B$7:$B$206,"&lt;="&amp;IF($E$4="",2958465,$E$4)),""))</f>
        <v/>
      </c>
      <c r="P184" s="7">
        <f>IF($D184="","",IF(AND(N($B184)&gt;=IF($C$4="",0,$C$4),N($B184)&lt;=IF($E$4="",2958465,$E$4)),COUNTIFS($D$7:$D$206,$D184,$C$7:$C$206,$C184,$B$7:$B$206,"&gt;="&amp;IF($C$4="",0,$C$4),$B$7:$B$206,"&lt;="&amp;IF($E$4="",2958465,$E$4)),""))</f>
        <v/>
      </c>
      <c r="Q184" s="17" t="n"/>
    </row>
    <row r="185">
      <c r="A185" s="8" t="n"/>
      <c r="B185" s="22" t="n"/>
      <c r="C185" s="8" t="n"/>
      <c r="D185" s="8" t="n"/>
      <c r="E185" s="16" t="n"/>
      <c r="F185" s="16" t="n"/>
      <c r="G185" s="8" t="n"/>
      <c r="H185" s="8" t="n"/>
      <c r="I185" s="22" t="n"/>
      <c r="J185" s="22" t="n"/>
      <c r="K185" s="16" t="n"/>
      <c r="L185" s="7">
        <f>IF(AND($B185="",$E185=""),"",IF($J185&lt;&gt;"","完了",IF($G185="その場で直した","完了",IF($G185="安全の担当へ渡した","渡し済み",IF($G185&lt;&gt;"記録に回す","扱いを選ぶ",IF(NOT(ISNUMBER($I185)),"期限なし",IF($I185&lt;TODAY(),"期限超過","対応中")))))))</f>
        <v/>
      </c>
      <c r="M185" s="25">
        <f>IF(OR($L185="対応中",$L185="期限超過"),$I185-TODAY(),"")</f>
        <v/>
      </c>
      <c r="N185" s="26">
        <f>IF(AND(ISNUMBER($B185),ISNUMBER($J185)),$J185-$B185,"")</f>
        <v/>
      </c>
      <c r="O185" s="7">
        <f>IF($D185="","",IF(AND(N($B185)&gt;=IF($C$4="",0,$C$4),N($B185)&lt;=IF($E$4="",2958465,$E$4)),COUNTIFS($D$7:$D$206,$D185,$B$7:$B$206,"&gt;="&amp;IF($C$4="",0,$C$4),$B$7:$B$206,"&lt;="&amp;IF($E$4="",2958465,$E$4)),""))</f>
        <v/>
      </c>
      <c r="P185" s="7">
        <f>IF($D185="","",IF(AND(N($B185)&gt;=IF($C$4="",0,$C$4),N($B185)&lt;=IF($E$4="",2958465,$E$4)),COUNTIFS($D$7:$D$206,$D185,$C$7:$C$206,$C185,$B$7:$B$206,"&gt;="&amp;IF($C$4="",0,$C$4),$B$7:$B$206,"&lt;="&amp;IF($E$4="",2958465,$E$4)),""))</f>
        <v/>
      </c>
      <c r="Q185" s="17" t="n"/>
    </row>
    <row r="186">
      <c r="A186" s="8" t="n"/>
      <c r="B186" s="22" t="n"/>
      <c r="C186" s="8" t="n"/>
      <c r="D186" s="8" t="n"/>
      <c r="E186" s="16" t="n"/>
      <c r="F186" s="16" t="n"/>
      <c r="G186" s="8" t="n"/>
      <c r="H186" s="8" t="n"/>
      <c r="I186" s="22" t="n"/>
      <c r="J186" s="22" t="n"/>
      <c r="K186" s="16" t="n"/>
      <c r="L186" s="7">
        <f>IF(AND($B186="",$E186=""),"",IF($J186&lt;&gt;"","完了",IF($G186="その場で直した","完了",IF($G186="安全の担当へ渡した","渡し済み",IF($G186&lt;&gt;"記録に回す","扱いを選ぶ",IF(NOT(ISNUMBER($I186)),"期限なし",IF($I186&lt;TODAY(),"期限超過","対応中")))))))</f>
        <v/>
      </c>
      <c r="M186" s="25">
        <f>IF(OR($L186="対応中",$L186="期限超過"),$I186-TODAY(),"")</f>
        <v/>
      </c>
      <c r="N186" s="26">
        <f>IF(AND(ISNUMBER($B186),ISNUMBER($J186)),$J186-$B186,"")</f>
        <v/>
      </c>
      <c r="O186" s="7">
        <f>IF($D186="","",IF(AND(N($B186)&gt;=IF($C$4="",0,$C$4),N($B186)&lt;=IF($E$4="",2958465,$E$4)),COUNTIFS($D$7:$D$206,$D186,$B$7:$B$206,"&gt;="&amp;IF($C$4="",0,$C$4),$B$7:$B$206,"&lt;="&amp;IF($E$4="",2958465,$E$4)),""))</f>
        <v/>
      </c>
      <c r="P186" s="7">
        <f>IF($D186="","",IF(AND(N($B186)&gt;=IF($C$4="",0,$C$4),N($B186)&lt;=IF($E$4="",2958465,$E$4)),COUNTIFS($D$7:$D$206,$D186,$C$7:$C$206,$C186,$B$7:$B$206,"&gt;="&amp;IF($C$4="",0,$C$4),$B$7:$B$206,"&lt;="&amp;IF($E$4="",2958465,$E$4)),""))</f>
        <v/>
      </c>
      <c r="Q186" s="17" t="n"/>
    </row>
    <row r="187">
      <c r="A187" s="8" t="n"/>
      <c r="B187" s="22" t="n"/>
      <c r="C187" s="8" t="n"/>
      <c r="D187" s="8" t="n"/>
      <c r="E187" s="16" t="n"/>
      <c r="F187" s="16" t="n"/>
      <c r="G187" s="8" t="n"/>
      <c r="H187" s="8" t="n"/>
      <c r="I187" s="22" t="n"/>
      <c r="J187" s="22" t="n"/>
      <c r="K187" s="16" t="n"/>
      <c r="L187" s="7">
        <f>IF(AND($B187="",$E187=""),"",IF($J187&lt;&gt;"","完了",IF($G187="その場で直した","完了",IF($G187="安全の担当へ渡した","渡し済み",IF($G187&lt;&gt;"記録に回す","扱いを選ぶ",IF(NOT(ISNUMBER($I187)),"期限なし",IF($I187&lt;TODAY(),"期限超過","対応中")))))))</f>
        <v/>
      </c>
      <c r="M187" s="25">
        <f>IF(OR($L187="対応中",$L187="期限超過"),$I187-TODAY(),"")</f>
        <v/>
      </c>
      <c r="N187" s="26">
        <f>IF(AND(ISNUMBER($B187),ISNUMBER($J187)),$J187-$B187,"")</f>
        <v/>
      </c>
      <c r="O187" s="7">
        <f>IF($D187="","",IF(AND(N($B187)&gt;=IF($C$4="",0,$C$4),N($B187)&lt;=IF($E$4="",2958465,$E$4)),COUNTIFS($D$7:$D$206,$D187,$B$7:$B$206,"&gt;="&amp;IF($C$4="",0,$C$4),$B$7:$B$206,"&lt;="&amp;IF($E$4="",2958465,$E$4)),""))</f>
        <v/>
      </c>
      <c r="P187" s="7">
        <f>IF($D187="","",IF(AND(N($B187)&gt;=IF($C$4="",0,$C$4),N($B187)&lt;=IF($E$4="",2958465,$E$4)),COUNTIFS($D$7:$D$206,$D187,$C$7:$C$206,$C187,$B$7:$B$206,"&gt;="&amp;IF($C$4="",0,$C$4),$B$7:$B$206,"&lt;="&amp;IF($E$4="",2958465,$E$4)),""))</f>
        <v/>
      </c>
      <c r="Q187" s="17" t="n"/>
    </row>
    <row r="188">
      <c r="A188" s="8" t="n"/>
      <c r="B188" s="22" t="n"/>
      <c r="C188" s="8" t="n"/>
      <c r="D188" s="8" t="n"/>
      <c r="E188" s="16" t="n"/>
      <c r="F188" s="16" t="n"/>
      <c r="G188" s="8" t="n"/>
      <c r="H188" s="8" t="n"/>
      <c r="I188" s="22" t="n"/>
      <c r="J188" s="22" t="n"/>
      <c r="K188" s="16" t="n"/>
      <c r="L188" s="7">
        <f>IF(AND($B188="",$E188=""),"",IF($J188&lt;&gt;"","完了",IF($G188="その場で直した","完了",IF($G188="安全の担当へ渡した","渡し済み",IF($G188&lt;&gt;"記録に回す","扱いを選ぶ",IF(NOT(ISNUMBER($I188)),"期限なし",IF($I188&lt;TODAY(),"期限超過","対応中")))))))</f>
        <v/>
      </c>
      <c r="M188" s="25">
        <f>IF(OR($L188="対応中",$L188="期限超過"),$I188-TODAY(),"")</f>
        <v/>
      </c>
      <c r="N188" s="26">
        <f>IF(AND(ISNUMBER($B188),ISNUMBER($J188)),$J188-$B188,"")</f>
        <v/>
      </c>
      <c r="O188" s="7">
        <f>IF($D188="","",IF(AND(N($B188)&gt;=IF($C$4="",0,$C$4),N($B188)&lt;=IF($E$4="",2958465,$E$4)),COUNTIFS($D$7:$D$206,$D188,$B$7:$B$206,"&gt;="&amp;IF($C$4="",0,$C$4),$B$7:$B$206,"&lt;="&amp;IF($E$4="",2958465,$E$4)),""))</f>
        <v/>
      </c>
      <c r="P188" s="7">
        <f>IF($D188="","",IF(AND(N($B188)&gt;=IF($C$4="",0,$C$4),N($B188)&lt;=IF($E$4="",2958465,$E$4)),COUNTIFS($D$7:$D$206,$D188,$C$7:$C$206,$C188,$B$7:$B$206,"&gt;="&amp;IF($C$4="",0,$C$4),$B$7:$B$206,"&lt;="&amp;IF($E$4="",2958465,$E$4)),""))</f>
        <v/>
      </c>
      <c r="Q188" s="17" t="n"/>
    </row>
    <row r="189">
      <c r="A189" s="8" t="n"/>
      <c r="B189" s="22" t="n"/>
      <c r="C189" s="8" t="n"/>
      <c r="D189" s="8" t="n"/>
      <c r="E189" s="16" t="n"/>
      <c r="F189" s="16" t="n"/>
      <c r="G189" s="8" t="n"/>
      <c r="H189" s="8" t="n"/>
      <c r="I189" s="22" t="n"/>
      <c r="J189" s="22" t="n"/>
      <c r="K189" s="16" t="n"/>
      <c r="L189" s="7">
        <f>IF(AND($B189="",$E189=""),"",IF($J189&lt;&gt;"","完了",IF($G189="その場で直した","完了",IF($G189="安全の担当へ渡した","渡し済み",IF($G189&lt;&gt;"記録に回す","扱いを選ぶ",IF(NOT(ISNUMBER($I189)),"期限なし",IF($I189&lt;TODAY(),"期限超過","対応中")))))))</f>
        <v/>
      </c>
      <c r="M189" s="25">
        <f>IF(OR($L189="対応中",$L189="期限超過"),$I189-TODAY(),"")</f>
        <v/>
      </c>
      <c r="N189" s="26">
        <f>IF(AND(ISNUMBER($B189),ISNUMBER($J189)),$J189-$B189,"")</f>
        <v/>
      </c>
      <c r="O189" s="7">
        <f>IF($D189="","",IF(AND(N($B189)&gt;=IF($C$4="",0,$C$4),N($B189)&lt;=IF($E$4="",2958465,$E$4)),COUNTIFS($D$7:$D$206,$D189,$B$7:$B$206,"&gt;="&amp;IF($C$4="",0,$C$4),$B$7:$B$206,"&lt;="&amp;IF($E$4="",2958465,$E$4)),""))</f>
        <v/>
      </c>
      <c r="P189" s="7">
        <f>IF($D189="","",IF(AND(N($B189)&gt;=IF($C$4="",0,$C$4),N($B189)&lt;=IF($E$4="",2958465,$E$4)),COUNTIFS($D$7:$D$206,$D189,$C$7:$C$206,$C189,$B$7:$B$206,"&gt;="&amp;IF($C$4="",0,$C$4),$B$7:$B$206,"&lt;="&amp;IF($E$4="",2958465,$E$4)),""))</f>
        <v/>
      </c>
      <c r="Q189" s="17" t="n"/>
    </row>
    <row r="190">
      <c r="A190" s="8" t="n"/>
      <c r="B190" s="22" t="n"/>
      <c r="C190" s="8" t="n"/>
      <c r="D190" s="8" t="n"/>
      <c r="E190" s="16" t="n"/>
      <c r="F190" s="16" t="n"/>
      <c r="G190" s="8" t="n"/>
      <c r="H190" s="8" t="n"/>
      <c r="I190" s="22" t="n"/>
      <c r="J190" s="22" t="n"/>
      <c r="K190" s="16" t="n"/>
      <c r="L190" s="7">
        <f>IF(AND($B190="",$E190=""),"",IF($J190&lt;&gt;"","完了",IF($G190="その場で直した","完了",IF($G190="安全の担当へ渡した","渡し済み",IF($G190&lt;&gt;"記録に回す","扱いを選ぶ",IF(NOT(ISNUMBER($I190)),"期限なし",IF($I190&lt;TODAY(),"期限超過","対応中")))))))</f>
        <v/>
      </c>
      <c r="M190" s="25">
        <f>IF(OR($L190="対応中",$L190="期限超過"),$I190-TODAY(),"")</f>
        <v/>
      </c>
      <c r="N190" s="26">
        <f>IF(AND(ISNUMBER($B190),ISNUMBER($J190)),$J190-$B190,"")</f>
        <v/>
      </c>
      <c r="O190" s="7">
        <f>IF($D190="","",IF(AND(N($B190)&gt;=IF($C$4="",0,$C$4),N($B190)&lt;=IF($E$4="",2958465,$E$4)),COUNTIFS($D$7:$D$206,$D190,$B$7:$B$206,"&gt;="&amp;IF($C$4="",0,$C$4),$B$7:$B$206,"&lt;="&amp;IF($E$4="",2958465,$E$4)),""))</f>
        <v/>
      </c>
      <c r="P190" s="7">
        <f>IF($D190="","",IF(AND(N($B190)&gt;=IF($C$4="",0,$C$4),N($B190)&lt;=IF($E$4="",2958465,$E$4)),COUNTIFS($D$7:$D$206,$D190,$C$7:$C$206,$C190,$B$7:$B$206,"&gt;="&amp;IF($C$4="",0,$C$4),$B$7:$B$206,"&lt;="&amp;IF($E$4="",2958465,$E$4)),""))</f>
        <v/>
      </c>
      <c r="Q190" s="17" t="n"/>
    </row>
    <row r="191">
      <c r="A191" s="8" t="n"/>
      <c r="B191" s="22" t="n"/>
      <c r="C191" s="8" t="n"/>
      <c r="D191" s="8" t="n"/>
      <c r="E191" s="16" t="n"/>
      <c r="F191" s="16" t="n"/>
      <c r="G191" s="8" t="n"/>
      <c r="H191" s="8" t="n"/>
      <c r="I191" s="22" t="n"/>
      <c r="J191" s="22" t="n"/>
      <c r="K191" s="16" t="n"/>
      <c r="L191" s="7">
        <f>IF(AND($B191="",$E191=""),"",IF($J191&lt;&gt;"","完了",IF($G191="その場で直した","完了",IF($G191="安全の担当へ渡した","渡し済み",IF($G191&lt;&gt;"記録に回す","扱いを選ぶ",IF(NOT(ISNUMBER($I191)),"期限なし",IF($I191&lt;TODAY(),"期限超過","対応中")))))))</f>
        <v/>
      </c>
      <c r="M191" s="25">
        <f>IF(OR($L191="対応中",$L191="期限超過"),$I191-TODAY(),"")</f>
        <v/>
      </c>
      <c r="N191" s="26">
        <f>IF(AND(ISNUMBER($B191),ISNUMBER($J191)),$J191-$B191,"")</f>
        <v/>
      </c>
      <c r="O191" s="7">
        <f>IF($D191="","",IF(AND(N($B191)&gt;=IF($C$4="",0,$C$4),N($B191)&lt;=IF($E$4="",2958465,$E$4)),COUNTIFS($D$7:$D$206,$D191,$B$7:$B$206,"&gt;="&amp;IF($C$4="",0,$C$4),$B$7:$B$206,"&lt;="&amp;IF($E$4="",2958465,$E$4)),""))</f>
        <v/>
      </c>
      <c r="P191" s="7">
        <f>IF($D191="","",IF(AND(N($B191)&gt;=IF($C$4="",0,$C$4),N($B191)&lt;=IF($E$4="",2958465,$E$4)),COUNTIFS($D$7:$D$206,$D191,$C$7:$C$206,$C191,$B$7:$B$206,"&gt;="&amp;IF($C$4="",0,$C$4),$B$7:$B$206,"&lt;="&amp;IF($E$4="",2958465,$E$4)),""))</f>
        <v/>
      </c>
      <c r="Q191" s="17" t="n"/>
    </row>
    <row r="192">
      <c r="A192" s="8" t="n"/>
      <c r="B192" s="22" t="n"/>
      <c r="C192" s="8" t="n"/>
      <c r="D192" s="8" t="n"/>
      <c r="E192" s="16" t="n"/>
      <c r="F192" s="16" t="n"/>
      <c r="G192" s="8" t="n"/>
      <c r="H192" s="8" t="n"/>
      <c r="I192" s="22" t="n"/>
      <c r="J192" s="22" t="n"/>
      <c r="K192" s="16" t="n"/>
      <c r="L192" s="7">
        <f>IF(AND($B192="",$E192=""),"",IF($J192&lt;&gt;"","完了",IF($G192="その場で直した","完了",IF($G192="安全の担当へ渡した","渡し済み",IF($G192&lt;&gt;"記録に回す","扱いを選ぶ",IF(NOT(ISNUMBER($I192)),"期限なし",IF($I192&lt;TODAY(),"期限超過","対応中")))))))</f>
        <v/>
      </c>
      <c r="M192" s="25">
        <f>IF(OR($L192="対応中",$L192="期限超過"),$I192-TODAY(),"")</f>
        <v/>
      </c>
      <c r="N192" s="26">
        <f>IF(AND(ISNUMBER($B192),ISNUMBER($J192)),$J192-$B192,"")</f>
        <v/>
      </c>
      <c r="O192" s="7">
        <f>IF($D192="","",IF(AND(N($B192)&gt;=IF($C$4="",0,$C$4),N($B192)&lt;=IF($E$4="",2958465,$E$4)),COUNTIFS($D$7:$D$206,$D192,$B$7:$B$206,"&gt;="&amp;IF($C$4="",0,$C$4),$B$7:$B$206,"&lt;="&amp;IF($E$4="",2958465,$E$4)),""))</f>
        <v/>
      </c>
      <c r="P192" s="7">
        <f>IF($D192="","",IF(AND(N($B192)&gt;=IF($C$4="",0,$C$4),N($B192)&lt;=IF($E$4="",2958465,$E$4)),COUNTIFS($D$7:$D$206,$D192,$C$7:$C$206,$C192,$B$7:$B$206,"&gt;="&amp;IF($C$4="",0,$C$4),$B$7:$B$206,"&lt;="&amp;IF($E$4="",2958465,$E$4)),""))</f>
        <v/>
      </c>
      <c r="Q192" s="17" t="n"/>
    </row>
    <row r="193">
      <c r="A193" s="8" t="n"/>
      <c r="B193" s="22" t="n"/>
      <c r="C193" s="8" t="n"/>
      <c r="D193" s="8" t="n"/>
      <c r="E193" s="16" t="n"/>
      <c r="F193" s="16" t="n"/>
      <c r="G193" s="8" t="n"/>
      <c r="H193" s="8" t="n"/>
      <c r="I193" s="22" t="n"/>
      <c r="J193" s="22" t="n"/>
      <c r="K193" s="16" t="n"/>
      <c r="L193" s="7">
        <f>IF(AND($B193="",$E193=""),"",IF($J193&lt;&gt;"","完了",IF($G193="その場で直した","完了",IF($G193="安全の担当へ渡した","渡し済み",IF($G193&lt;&gt;"記録に回す","扱いを選ぶ",IF(NOT(ISNUMBER($I193)),"期限なし",IF($I193&lt;TODAY(),"期限超過","対応中")))))))</f>
        <v/>
      </c>
      <c r="M193" s="25">
        <f>IF(OR($L193="対応中",$L193="期限超過"),$I193-TODAY(),"")</f>
        <v/>
      </c>
      <c r="N193" s="26">
        <f>IF(AND(ISNUMBER($B193),ISNUMBER($J193)),$J193-$B193,"")</f>
        <v/>
      </c>
      <c r="O193" s="7">
        <f>IF($D193="","",IF(AND(N($B193)&gt;=IF($C$4="",0,$C$4),N($B193)&lt;=IF($E$4="",2958465,$E$4)),COUNTIFS($D$7:$D$206,$D193,$B$7:$B$206,"&gt;="&amp;IF($C$4="",0,$C$4),$B$7:$B$206,"&lt;="&amp;IF($E$4="",2958465,$E$4)),""))</f>
        <v/>
      </c>
      <c r="P193" s="7">
        <f>IF($D193="","",IF(AND(N($B193)&gt;=IF($C$4="",0,$C$4),N($B193)&lt;=IF($E$4="",2958465,$E$4)),COUNTIFS($D$7:$D$206,$D193,$C$7:$C$206,$C193,$B$7:$B$206,"&gt;="&amp;IF($C$4="",0,$C$4),$B$7:$B$206,"&lt;="&amp;IF($E$4="",2958465,$E$4)),""))</f>
        <v/>
      </c>
      <c r="Q193" s="17" t="n"/>
    </row>
    <row r="194">
      <c r="A194" s="8" t="n"/>
      <c r="B194" s="22" t="n"/>
      <c r="C194" s="8" t="n"/>
      <c r="D194" s="8" t="n"/>
      <c r="E194" s="16" t="n"/>
      <c r="F194" s="16" t="n"/>
      <c r="G194" s="8" t="n"/>
      <c r="H194" s="8" t="n"/>
      <c r="I194" s="22" t="n"/>
      <c r="J194" s="22" t="n"/>
      <c r="K194" s="16" t="n"/>
      <c r="L194" s="7">
        <f>IF(AND($B194="",$E194=""),"",IF($J194&lt;&gt;"","完了",IF($G194="その場で直した","完了",IF($G194="安全の担当へ渡した","渡し済み",IF($G194&lt;&gt;"記録に回す","扱いを選ぶ",IF(NOT(ISNUMBER($I194)),"期限なし",IF($I194&lt;TODAY(),"期限超過","対応中")))))))</f>
        <v/>
      </c>
      <c r="M194" s="25">
        <f>IF(OR($L194="対応中",$L194="期限超過"),$I194-TODAY(),"")</f>
        <v/>
      </c>
      <c r="N194" s="26">
        <f>IF(AND(ISNUMBER($B194),ISNUMBER($J194)),$J194-$B194,"")</f>
        <v/>
      </c>
      <c r="O194" s="7">
        <f>IF($D194="","",IF(AND(N($B194)&gt;=IF($C$4="",0,$C$4),N($B194)&lt;=IF($E$4="",2958465,$E$4)),COUNTIFS($D$7:$D$206,$D194,$B$7:$B$206,"&gt;="&amp;IF($C$4="",0,$C$4),$B$7:$B$206,"&lt;="&amp;IF($E$4="",2958465,$E$4)),""))</f>
        <v/>
      </c>
      <c r="P194" s="7">
        <f>IF($D194="","",IF(AND(N($B194)&gt;=IF($C$4="",0,$C$4),N($B194)&lt;=IF($E$4="",2958465,$E$4)),COUNTIFS($D$7:$D$206,$D194,$C$7:$C$206,$C194,$B$7:$B$206,"&gt;="&amp;IF($C$4="",0,$C$4),$B$7:$B$206,"&lt;="&amp;IF($E$4="",2958465,$E$4)),""))</f>
        <v/>
      </c>
      <c r="Q194" s="17" t="n"/>
    </row>
    <row r="195">
      <c r="A195" s="8" t="n"/>
      <c r="B195" s="22" t="n"/>
      <c r="C195" s="8" t="n"/>
      <c r="D195" s="8" t="n"/>
      <c r="E195" s="16" t="n"/>
      <c r="F195" s="16" t="n"/>
      <c r="G195" s="8" t="n"/>
      <c r="H195" s="8" t="n"/>
      <c r="I195" s="22" t="n"/>
      <c r="J195" s="22" t="n"/>
      <c r="K195" s="16" t="n"/>
      <c r="L195" s="7">
        <f>IF(AND($B195="",$E195=""),"",IF($J195&lt;&gt;"","完了",IF($G195="その場で直した","完了",IF($G195="安全の担当へ渡した","渡し済み",IF($G195&lt;&gt;"記録に回す","扱いを選ぶ",IF(NOT(ISNUMBER($I195)),"期限なし",IF($I195&lt;TODAY(),"期限超過","対応中")))))))</f>
        <v/>
      </c>
      <c r="M195" s="25">
        <f>IF(OR($L195="対応中",$L195="期限超過"),$I195-TODAY(),"")</f>
        <v/>
      </c>
      <c r="N195" s="26">
        <f>IF(AND(ISNUMBER($B195),ISNUMBER($J195)),$J195-$B195,"")</f>
        <v/>
      </c>
      <c r="O195" s="7">
        <f>IF($D195="","",IF(AND(N($B195)&gt;=IF($C$4="",0,$C$4),N($B195)&lt;=IF($E$4="",2958465,$E$4)),COUNTIFS($D$7:$D$206,$D195,$B$7:$B$206,"&gt;="&amp;IF($C$4="",0,$C$4),$B$7:$B$206,"&lt;="&amp;IF($E$4="",2958465,$E$4)),""))</f>
        <v/>
      </c>
      <c r="P195" s="7">
        <f>IF($D195="","",IF(AND(N($B195)&gt;=IF($C$4="",0,$C$4),N($B195)&lt;=IF($E$4="",2958465,$E$4)),COUNTIFS($D$7:$D$206,$D195,$C$7:$C$206,$C195,$B$7:$B$206,"&gt;="&amp;IF($C$4="",0,$C$4),$B$7:$B$206,"&lt;="&amp;IF($E$4="",2958465,$E$4)),""))</f>
        <v/>
      </c>
      <c r="Q195" s="17" t="n"/>
    </row>
    <row r="196">
      <c r="A196" s="8" t="n"/>
      <c r="B196" s="22" t="n"/>
      <c r="C196" s="8" t="n"/>
      <c r="D196" s="8" t="n"/>
      <c r="E196" s="16" t="n"/>
      <c r="F196" s="16" t="n"/>
      <c r="G196" s="8" t="n"/>
      <c r="H196" s="8" t="n"/>
      <c r="I196" s="22" t="n"/>
      <c r="J196" s="22" t="n"/>
      <c r="K196" s="16" t="n"/>
      <c r="L196" s="7">
        <f>IF(AND($B196="",$E196=""),"",IF($J196&lt;&gt;"","完了",IF($G196="その場で直した","完了",IF($G196="安全の担当へ渡した","渡し済み",IF($G196&lt;&gt;"記録に回す","扱いを選ぶ",IF(NOT(ISNUMBER($I196)),"期限なし",IF($I196&lt;TODAY(),"期限超過","対応中")))))))</f>
        <v/>
      </c>
      <c r="M196" s="25">
        <f>IF(OR($L196="対応中",$L196="期限超過"),$I196-TODAY(),"")</f>
        <v/>
      </c>
      <c r="N196" s="26">
        <f>IF(AND(ISNUMBER($B196),ISNUMBER($J196)),$J196-$B196,"")</f>
        <v/>
      </c>
      <c r="O196" s="7">
        <f>IF($D196="","",IF(AND(N($B196)&gt;=IF($C$4="",0,$C$4),N($B196)&lt;=IF($E$4="",2958465,$E$4)),COUNTIFS($D$7:$D$206,$D196,$B$7:$B$206,"&gt;="&amp;IF($C$4="",0,$C$4),$B$7:$B$206,"&lt;="&amp;IF($E$4="",2958465,$E$4)),""))</f>
        <v/>
      </c>
      <c r="P196" s="7">
        <f>IF($D196="","",IF(AND(N($B196)&gt;=IF($C$4="",0,$C$4),N($B196)&lt;=IF($E$4="",2958465,$E$4)),COUNTIFS($D$7:$D$206,$D196,$C$7:$C$206,$C196,$B$7:$B$206,"&gt;="&amp;IF($C$4="",0,$C$4),$B$7:$B$206,"&lt;="&amp;IF($E$4="",2958465,$E$4)),""))</f>
        <v/>
      </c>
      <c r="Q196" s="17" t="n"/>
    </row>
    <row r="197">
      <c r="A197" s="8" t="n"/>
      <c r="B197" s="22" t="n"/>
      <c r="C197" s="8" t="n"/>
      <c r="D197" s="8" t="n"/>
      <c r="E197" s="16" t="n"/>
      <c r="F197" s="16" t="n"/>
      <c r="G197" s="8" t="n"/>
      <c r="H197" s="8" t="n"/>
      <c r="I197" s="22" t="n"/>
      <c r="J197" s="22" t="n"/>
      <c r="K197" s="16" t="n"/>
      <c r="L197" s="7">
        <f>IF(AND($B197="",$E197=""),"",IF($J197&lt;&gt;"","完了",IF($G197="その場で直した","完了",IF($G197="安全の担当へ渡した","渡し済み",IF($G197&lt;&gt;"記録に回す","扱いを選ぶ",IF(NOT(ISNUMBER($I197)),"期限なし",IF($I197&lt;TODAY(),"期限超過","対応中")))))))</f>
        <v/>
      </c>
      <c r="M197" s="25">
        <f>IF(OR($L197="対応中",$L197="期限超過"),$I197-TODAY(),"")</f>
        <v/>
      </c>
      <c r="N197" s="26">
        <f>IF(AND(ISNUMBER($B197),ISNUMBER($J197)),$J197-$B197,"")</f>
        <v/>
      </c>
      <c r="O197" s="7">
        <f>IF($D197="","",IF(AND(N($B197)&gt;=IF($C$4="",0,$C$4),N($B197)&lt;=IF($E$4="",2958465,$E$4)),COUNTIFS($D$7:$D$206,$D197,$B$7:$B$206,"&gt;="&amp;IF($C$4="",0,$C$4),$B$7:$B$206,"&lt;="&amp;IF($E$4="",2958465,$E$4)),""))</f>
        <v/>
      </c>
      <c r="P197" s="7">
        <f>IF($D197="","",IF(AND(N($B197)&gt;=IF($C$4="",0,$C$4),N($B197)&lt;=IF($E$4="",2958465,$E$4)),COUNTIFS($D$7:$D$206,$D197,$C$7:$C$206,$C197,$B$7:$B$206,"&gt;="&amp;IF($C$4="",0,$C$4),$B$7:$B$206,"&lt;="&amp;IF($E$4="",2958465,$E$4)),""))</f>
        <v/>
      </c>
      <c r="Q197" s="17" t="n"/>
    </row>
    <row r="198">
      <c r="A198" s="8" t="n"/>
      <c r="B198" s="22" t="n"/>
      <c r="C198" s="8" t="n"/>
      <c r="D198" s="8" t="n"/>
      <c r="E198" s="16" t="n"/>
      <c r="F198" s="16" t="n"/>
      <c r="G198" s="8" t="n"/>
      <c r="H198" s="8" t="n"/>
      <c r="I198" s="22" t="n"/>
      <c r="J198" s="22" t="n"/>
      <c r="K198" s="16" t="n"/>
      <c r="L198" s="7">
        <f>IF(AND($B198="",$E198=""),"",IF($J198&lt;&gt;"","完了",IF($G198="その場で直した","完了",IF($G198="安全の担当へ渡した","渡し済み",IF($G198&lt;&gt;"記録に回す","扱いを選ぶ",IF(NOT(ISNUMBER($I198)),"期限なし",IF($I198&lt;TODAY(),"期限超過","対応中")))))))</f>
        <v/>
      </c>
      <c r="M198" s="25">
        <f>IF(OR($L198="対応中",$L198="期限超過"),$I198-TODAY(),"")</f>
        <v/>
      </c>
      <c r="N198" s="26">
        <f>IF(AND(ISNUMBER($B198),ISNUMBER($J198)),$J198-$B198,"")</f>
        <v/>
      </c>
      <c r="O198" s="7">
        <f>IF($D198="","",IF(AND(N($B198)&gt;=IF($C$4="",0,$C$4),N($B198)&lt;=IF($E$4="",2958465,$E$4)),COUNTIFS($D$7:$D$206,$D198,$B$7:$B$206,"&gt;="&amp;IF($C$4="",0,$C$4),$B$7:$B$206,"&lt;="&amp;IF($E$4="",2958465,$E$4)),""))</f>
        <v/>
      </c>
      <c r="P198" s="7">
        <f>IF($D198="","",IF(AND(N($B198)&gt;=IF($C$4="",0,$C$4),N($B198)&lt;=IF($E$4="",2958465,$E$4)),COUNTIFS($D$7:$D$206,$D198,$C$7:$C$206,$C198,$B$7:$B$206,"&gt;="&amp;IF($C$4="",0,$C$4),$B$7:$B$206,"&lt;="&amp;IF($E$4="",2958465,$E$4)),""))</f>
        <v/>
      </c>
      <c r="Q198" s="17" t="n"/>
    </row>
    <row r="199">
      <c r="A199" s="8" t="n"/>
      <c r="B199" s="22" t="n"/>
      <c r="C199" s="8" t="n"/>
      <c r="D199" s="8" t="n"/>
      <c r="E199" s="16" t="n"/>
      <c r="F199" s="16" t="n"/>
      <c r="G199" s="8" t="n"/>
      <c r="H199" s="8" t="n"/>
      <c r="I199" s="22" t="n"/>
      <c r="J199" s="22" t="n"/>
      <c r="K199" s="16" t="n"/>
      <c r="L199" s="7">
        <f>IF(AND($B199="",$E199=""),"",IF($J199&lt;&gt;"","完了",IF($G199="その場で直した","完了",IF($G199="安全の担当へ渡した","渡し済み",IF($G199&lt;&gt;"記録に回す","扱いを選ぶ",IF(NOT(ISNUMBER($I199)),"期限なし",IF($I199&lt;TODAY(),"期限超過","対応中")))))))</f>
        <v/>
      </c>
      <c r="M199" s="25">
        <f>IF(OR($L199="対応中",$L199="期限超過"),$I199-TODAY(),"")</f>
        <v/>
      </c>
      <c r="N199" s="26">
        <f>IF(AND(ISNUMBER($B199),ISNUMBER($J199)),$J199-$B199,"")</f>
        <v/>
      </c>
      <c r="O199" s="7">
        <f>IF($D199="","",IF(AND(N($B199)&gt;=IF($C$4="",0,$C$4),N($B199)&lt;=IF($E$4="",2958465,$E$4)),COUNTIFS($D$7:$D$206,$D199,$B$7:$B$206,"&gt;="&amp;IF($C$4="",0,$C$4),$B$7:$B$206,"&lt;="&amp;IF($E$4="",2958465,$E$4)),""))</f>
        <v/>
      </c>
      <c r="P199" s="7">
        <f>IF($D199="","",IF(AND(N($B199)&gt;=IF($C$4="",0,$C$4),N($B199)&lt;=IF($E$4="",2958465,$E$4)),COUNTIFS($D$7:$D$206,$D199,$C$7:$C$206,$C199,$B$7:$B$206,"&gt;="&amp;IF($C$4="",0,$C$4),$B$7:$B$206,"&lt;="&amp;IF($E$4="",2958465,$E$4)),""))</f>
        <v/>
      </c>
      <c r="Q199" s="17" t="n"/>
    </row>
    <row r="200">
      <c r="A200" s="8" t="n"/>
      <c r="B200" s="22" t="n"/>
      <c r="C200" s="8" t="n"/>
      <c r="D200" s="8" t="n"/>
      <c r="E200" s="16" t="n"/>
      <c r="F200" s="16" t="n"/>
      <c r="G200" s="8" t="n"/>
      <c r="H200" s="8" t="n"/>
      <c r="I200" s="22" t="n"/>
      <c r="J200" s="22" t="n"/>
      <c r="K200" s="16" t="n"/>
      <c r="L200" s="7">
        <f>IF(AND($B200="",$E200=""),"",IF($J200&lt;&gt;"","完了",IF($G200="その場で直した","完了",IF($G200="安全の担当へ渡した","渡し済み",IF($G200&lt;&gt;"記録に回す","扱いを選ぶ",IF(NOT(ISNUMBER($I200)),"期限なし",IF($I200&lt;TODAY(),"期限超過","対応中")))))))</f>
        <v/>
      </c>
      <c r="M200" s="25">
        <f>IF(OR($L200="対応中",$L200="期限超過"),$I200-TODAY(),"")</f>
        <v/>
      </c>
      <c r="N200" s="26">
        <f>IF(AND(ISNUMBER($B200),ISNUMBER($J200)),$J200-$B200,"")</f>
        <v/>
      </c>
      <c r="O200" s="7">
        <f>IF($D200="","",IF(AND(N($B200)&gt;=IF($C$4="",0,$C$4),N($B200)&lt;=IF($E$4="",2958465,$E$4)),COUNTIFS($D$7:$D$206,$D200,$B$7:$B$206,"&gt;="&amp;IF($C$4="",0,$C$4),$B$7:$B$206,"&lt;="&amp;IF($E$4="",2958465,$E$4)),""))</f>
        <v/>
      </c>
      <c r="P200" s="7">
        <f>IF($D200="","",IF(AND(N($B200)&gt;=IF($C$4="",0,$C$4),N($B200)&lt;=IF($E$4="",2958465,$E$4)),COUNTIFS($D$7:$D$206,$D200,$C$7:$C$206,$C200,$B$7:$B$206,"&gt;="&amp;IF($C$4="",0,$C$4),$B$7:$B$206,"&lt;="&amp;IF($E$4="",2958465,$E$4)),""))</f>
        <v/>
      </c>
      <c r="Q200" s="17" t="n"/>
    </row>
    <row r="201">
      <c r="A201" s="8" t="n"/>
      <c r="B201" s="22" t="n"/>
      <c r="C201" s="8" t="n"/>
      <c r="D201" s="8" t="n"/>
      <c r="E201" s="16" t="n"/>
      <c r="F201" s="16" t="n"/>
      <c r="G201" s="8" t="n"/>
      <c r="H201" s="8" t="n"/>
      <c r="I201" s="22" t="n"/>
      <c r="J201" s="22" t="n"/>
      <c r="K201" s="16" t="n"/>
      <c r="L201" s="7">
        <f>IF(AND($B201="",$E201=""),"",IF($J201&lt;&gt;"","完了",IF($G201="その場で直した","完了",IF($G201="安全の担当へ渡した","渡し済み",IF($G201&lt;&gt;"記録に回す","扱いを選ぶ",IF(NOT(ISNUMBER($I201)),"期限なし",IF($I201&lt;TODAY(),"期限超過","対応中")))))))</f>
        <v/>
      </c>
      <c r="M201" s="25">
        <f>IF(OR($L201="対応中",$L201="期限超過"),$I201-TODAY(),"")</f>
        <v/>
      </c>
      <c r="N201" s="26">
        <f>IF(AND(ISNUMBER($B201),ISNUMBER($J201)),$J201-$B201,"")</f>
        <v/>
      </c>
      <c r="O201" s="7">
        <f>IF($D201="","",IF(AND(N($B201)&gt;=IF($C$4="",0,$C$4),N($B201)&lt;=IF($E$4="",2958465,$E$4)),COUNTIFS($D$7:$D$206,$D201,$B$7:$B$206,"&gt;="&amp;IF($C$4="",0,$C$4),$B$7:$B$206,"&lt;="&amp;IF($E$4="",2958465,$E$4)),""))</f>
        <v/>
      </c>
      <c r="P201" s="7">
        <f>IF($D201="","",IF(AND(N($B201)&gt;=IF($C$4="",0,$C$4),N($B201)&lt;=IF($E$4="",2958465,$E$4)),COUNTIFS($D$7:$D$206,$D201,$C$7:$C$206,$C201,$B$7:$B$206,"&gt;="&amp;IF($C$4="",0,$C$4),$B$7:$B$206,"&lt;="&amp;IF($E$4="",2958465,$E$4)),""))</f>
        <v/>
      </c>
      <c r="Q201" s="17" t="n"/>
    </row>
    <row r="202">
      <c r="A202" s="8" t="n"/>
      <c r="B202" s="22" t="n"/>
      <c r="C202" s="8" t="n"/>
      <c r="D202" s="8" t="n"/>
      <c r="E202" s="16" t="n"/>
      <c r="F202" s="16" t="n"/>
      <c r="G202" s="8" t="n"/>
      <c r="H202" s="8" t="n"/>
      <c r="I202" s="22" t="n"/>
      <c r="J202" s="22" t="n"/>
      <c r="K202" s="16" t="n"/>
      <c r="L202" s="7">
        <f>IF(AND($B202="",$E202=""),"",IF($J202&lt;&gt;"","完了",IF($G202="その場で直した","完了",IF($G202="安全の担当へ渡した","渡し済み",IF($G202&lt;&gt;"記録に回す","扱いを選ぶ",IF(NOT(ISNUMBER($I202)),"期限なし",IF($I202&lt;TODAY(),"期限超過","対応中")))))))</f>
        <v/>
      </c>
      <c r="M202" s="25">
        <f>IF(OR($L202="対応中",$L202="期限超過"),$I202-TODAY(),"")</f>
        <v/>
      </c>
      <c r="N202" s="26">
        <f>IF(AND(ISNUMBER($B202),ISNUMBER($J202)),$J202-$B202,"")</f>
        <v/>
      </c>
      <c r="O202" s="7">
        <f>IF($D202="","",IF(AND(N($B202)&gt;=IF($C$4="",0,$C$4),N($B202)&lt;=IF($E$4="",2958465,$E$4)),COUNTIFS($D$7:$D$206,$D202,$B$7:$B$206,"&gt;="&amp;IF($C$4="",0,$C$4),$B$7:$B$206,"&lt;="&amp;IF($E$4="",2958465,$E$4)),""))</f>
        <v/>
      </c>
      <c r="P202" s="7">
        <f>IF($D202="","",IF(AND(N($B202)&gt;=IF($C$4="",0,$C$4),N($B202)&lt;=IF($E$4="",2958465,$E$4)),COUNTIFS($D$7:$D$206,$D202,$C$7:$C$206,$C202,$B$7:$B$206,"&gt;="&amp;IF($C$4="",0,$C$4),$B$7:$B$206,"&lt;="&amp;IF($E$4="",2958465,$E$4)),""))</f>
        <v/>
      </c>
      <c r="Q202" s="17" t="n"/>
    </row>
    <row r="203">
      <c r="A203" s="8" t="n"/>
      <c r="B203" s="22" t="n"/>
      <c r="C203" s="8" t="n"/>
      <c r="D203" s="8" t="n"/>
      <c r="E203" s="16" t="n"/>
      <c r="F203" s="16" t="n"/>
      <c r="G203" s="8" t="n"/>
      <c r="H203" s="8" t="n"/>
      <c r="I203" s="22" t="n"/>
      <c r="J203" s="22" t="n"/>
      <c r="K203" s="16" t="n"/>
      <c r="L203" s="7">
        <f>IF(AND($B203="",$E203=""),"",IF($J203&lt;&gt;"","完了",IF($G203="その場で直した","完了",IF($G203="安全の担当へ渡した","渡し済み",IF($G203&lt;&gt;"記録に回す","扱いを選ぶ",IF(NOT(ISNUMBER($I203)),"期限なし",IF($I203&lt;TODAY(),"期限超過","対応中")))))))</f>
        <v/>
      </c>
      <c r="M203" s="25">
        <f>IF(OR($L203="対応中",$L203="期限超過"),$I203-TODAY(),"")</f>
        <v/>
      </c>
      <c r="N203" s="26">
        <f>IF(AND(ISNUMBER($B203),ISNUMBER($J203)),$J203-$B203,"")</f>
        <v/>
      </c>
      <c r="O203" s="7">
        <f>IF($D203="","",IF(AND(N($B203)&gt;=IF($C$4="",0,$C$4),N($B203)&lt;=IF($E$4="",2958465,$E$4)),COUNTIFS($D$7:$D$206,$D203,$B$7:$B$206,"&gt;="&amp;IF($C$4="",0,$C$4),$B$7:$B$206,"&lt;="&amp;IF($E$4="",2958465,$E$4)),""))</f>
        <v/>
      </c>
      <c r="P203" s="7">
        <f>IF($D203="","",IF(AND(N($B203)&gt;=IF($C$4="",0,$C$4),N($B203)&lt;=IF($E$4="",2958465,$E$4)),COUNTIFS($D$7:$D$206,$D203,$C$7:$C$206,$C203,$B$7:$B$206,"&gt;="&amp;IF($C$4="",0,$C$4),$B$7:$B$206,"&lt;="&amp;IF($E$4="",2958465,$E$4)),""))</f>
        <v/>
      </c>
      <c r="Q203" s="17" t="n"/>
    </row>
    <row r="204">
      <c r="A204" s="8" t="n"/>
      <c r="B204" s="22" t="n"/>
      <c r="C204" s="8" t="n"/>
      <c r="D204" s="8" t="n"/>
      <c r="E204" s="16" t="n"/>
      <c r="F204" s="16" t="n"/>
      <c r="G204" s="8" t="n"/>
      <c r="H204" s="8" t="n"/>
      <c r="I204" s="22" t="n"/>
      <c r="J204" s="22" t="n"/>
      <c r="K204" s="16" t="n"/>
      <c r="L204" s="7">
        <f>IF(AND($B204="",$E204=""),"",IF($J204&lt;&gt;"","完了",IF($G204="その場で直した","完了",IF($G204="安全の担当へ渡した","渡し済み",IF($G204&lt;&gt;"記録に回す","扱いを選ぶ",IF(NOT(ISNUMBER($I204)),"期限なし",IF($I204&lt;TODAY(),"期限超過","対応中")))))))</f>
        <v/>
      </c>
      <c r="M204" s="25">
        <f>IF(OR($L204="対応中",$L204="期限超過"),$I204-TODAY(),"")</f>
        <v/>
      </c>
      <c r="N204" s="26">
        <f>IF(AND(ISNUMBER($B204),ISNUMBER($J204)),$J204-$B204,"")</f>
        <v/>
      </c>
      <c r="O204" s="7">
        <f>IF($D204="","",IF(AND(N($B204)&gt;=IF($C$4="",0,$C$4),N($B204)&lt;=IF($E$4="",2958465,$E$4)),COUNTIFS($D$7:$D$206,$D204,$B$7:$B$206,"&gt;="&amp;IF($C$4="",0,$C$4),$B$7:$B$206,"&lt;="&amp;IF($E$4="",2958465,$E$4)),""))</f>
        <v/>
      </c>
      <c r="P204" s="7">
        <f>IF($D204="","",IF(AND(N($B204)&gt;=IF($C$4="",0,$C$4),N($B204)&lt;=IF($E$4="",2958465,$E$4)),COUNTIFS($D$7:$D$206,$D204,$C$7:$C$206,$C204,$B$7:$B$206,"&gt;="&amp;IF($C$4="",0,$C$4),$B$7:$B$206,"&lt;="&amp;IF($E$4="",2958465,$E$4)),""))</f>
        <v/>
      </c>
      <c r="Q204" s="17" t="n"/>
    </row>
    <row r="205">
      <c r="A205" s="8" t="n"/>
      <c r="B205" s="22" t="n"/>
      <c r="C205" s="8" t="n"/>
      <c r="D205" s="8" t="n"/>
      <c r="E205" s="16" t="n"/>
      <c r="F205" s="16" t="n"/>
      <c r="G205" s="8" t="n"/>
      <c r="H205" s="8" t="n"/>
      <c r="I205" s="22" t="n"/>
      <c r="J205" s="22" t="n"/>
      <c r="K205" s="16" t="n"/>
      <c r="L205" s="7">
        <f>IF(AND($B205="",$E205=""),"",IF($J205&lt;&gt;"","完了",IF($G205="その場で直した","完了",IF($G205="安全の担当へ渡した","渡し済み",IF($G205&lt;&gt;"記録に回す","扱いを選ぶ",IF(NOT(ISNUMBER($I205)),"期限なし",IF($I205&lt;TODAY(),"期限超過","対応中")))))))</f>
        <v/>
      </c>
      <c r="M205" s="25">
        <f>IF(OR($L205="対応中",$L205="期限超過"),$I205-TODAY(),"")</f>
        <v/>
      </c>
      <c r="N205" s="26">
        <f>IF(AND(ISNUMBER($B205),ISNUMBER($J205)),$J205-$B205,"")</f>
        <v/>
      </c>
      <c r="O205" s="7">
        <f>IF($D205="","",IF(AND(N($B205)&gt;=IF($C$4="",0,$C$4),N($B205)&lt;=IF($E$4="",2958465,$E$4)),COUNTIFS($D$7:$D$206,$D205,$B$7:$B$206,"&gt;="&amp;IF($C$4="",0,$C$4),$B$7:$B$206,"&lt;="&amp;IF($E$4="",2958465,$E$4)),""))</f>
        <v/>
      </c>
      <c r="P205" s="7">
        <f>IF($D205="","",IF(AND(N($B205)&gt;=IF($C$4="",0,$C$4),N($B205)&lt;=IF($E$4="",2958465,$E$4)),COUNTIFS($D$7:$D$206,$D205,$C$7:$C$206,$C205,$B$7:$B$206,"&gt;="&amp;IF($C$4="",0,$C$4),$B$7:$B$206,"&lt;="&amp;IF($E$4="",2958465,$E$4)),""))</f>
        <v/>
      </c>
      <c r="Q205" s="17" t="n"/>
    </row>
    <row r="206">
      <c r="A206" s="8" t="n"/>
      <c r="B206" s="22" t="n"/>
      <c r="C206" s="8" t="n"/>
      <c r="D206" s="8" t="n"/>
      <c r="E206" s="16" t="n"/>
      <c r="F206" s="16" t="n"/>
      <c r="G206" s="8" t="n"/>
      <c r="H206" s="8" t="n"/>
      <c r="I206" s="22" t="n"/>
      <c r="J206" s="22" t="n"/>
      <c r="K206" s="16" t="n"/>
      <c r="L206" s="7">
        <f>IF(AND($B206="",$E206=""),"",IF($J206&lt;&gt;"","完了",IF($G206="その場で直した","完了",IF($G206="安全の担当へ渡した","渡し済み",IF($G206&lt;&gt;"記録に回す","扱いを選ぶ",IF(NOT(ISNUMBER($I206)),"期限なし",IF($I206&lt;TODAY(),"期限超過","対応中")))))))</f>
        <v/>
      </c>
      <c r="M206" s="25">
        <f>IF(OR($L206="対応中",$L206="期限超過"),$I206-TODAY(),"")</f>
        <v/>
      </c>
      <c r="N206" s="26">
        <f>IF(AND(ISNUMBER($B206),ISNUMBER($J206)),$J206-$B206,"")</f>
        <v/>
      </c>
      <c r="O206" s="7">
        <f>IF($D206="","",IF(AND(N($B206)&gt;=IF($C$4="",0,$C$4),N($B206)&lt;=IF($E$4="",2958465,$E$4)),COUNTIFS($D$7:$D$206,$D206,$B$7:$B$206,"&gt;="&amp;IF($C$4="",0,$C$4),$B$7:$B$206,"&lt;="&amp;IF($E$4="",2958465,$E$4)),""))</f>
        <v/>
      </c>
      <c r="P206" s="7">
        <f>IF($D206="","",IF(AND(N($B206)&gt;=IF($C$4="",0,$C$4),N($B206)&lt;=IF($E$4="",2958465,$E$4)),COUNTIFS($D$7:$D$206,$D206,$C$7:$C$206,$C206,$B$7:$B$206,"&gt;="&amp;IF($C$4="",0,$C$4),$B$7:$B$206,"&lt;="&amp;IF($E$4="",2958465,$E$4)),""))</f>
        <v/>
      </c>
      <c r="Q206" s="17" t="n"/>
    </row>
  </sheetData>
  <autoFilter ref="A6:P206"/>
  <mergeCells count="15">
    <mergeCell ref="A4:B4"/>
    <mergeCell ref="A5:D5"/>
    <mergeCell ref="F4:P4"/>
    <mergeCell ref="I3:P3"/>
    <mergeCell ref="O5:P5"/>
    <mergeCell ref="B3:C3"/>
    <mergeCell ref="I5:K5"/>
    <mergeCell ref="L5:N5"/>
    <mergeCell ref="C4:D4"/>
    <mergeCell ref="E5:F5"/>
    <mergeCell ref="G5:H5"/>
    <mergeCell ref="A1:H1"/>
    <mergeCell ref="D3:E3"/>
    <mergeCell ref="G3:H3"/>
    <mergeCell ref="A2:P2"/>
  </mergeCells>
  <conditionalFormatting sqref="L7:M206">
    <cfRule type="expression" priority="1" dxfId="0" stopIfTrue="1">
      <formula>$L7="期限超過"</formula>
    </cfRule>
  </conditionalFormatting>
  <conditionalFormatting sqref="L7:L206">
    <cfRule type="expression" priority="2" dxfId="1" stopIfTrue="0">
      <formula>OR($L7="期限なし",$L7="扱いを選ぶ")</formula>
    </cfRule>
  </conditionalFormatting>
  <conditionalFormatting sqref="I7:I206">
    <cfRule type="expression" priority="3" dxfId="0" stopIfTrue="1">
      <formula>$L7="期限超過"</formula>
    </cfRule>
    <cfRule type="expression" priority="4" dxfId="1" stopIfTrue="0">
      <formula>$L7="期限なし"</formula>
    </cfRule>
  </conditionalFormatting>
  <conditionalFormatting sqref="G7:G206">
    <cfRule type="expression" priority="5" dxfId="1" stopIfTrue="0">
      <formula>$L7="扱いを選ぶ"</formula>
    </cfRule>
  </conditionalFormatting>
  <conditionalFormatting sqref="O7:P206">
    <cfRule type="expression" priority="6" dxfId="0" stopIfTrue="1">
      <formula>AND(ISNUMBER(O7),O7&gt;=2,O7=MAX(O$7:O$206))</formula>
    </cfRule>
    <cfRule type="expression" priority="7" dxfId="1" stopIfTrue="0">
      <formula>AND(ISNUMBER(O7),O7&gt;=2)</formula>
    </cfRule>
  </conditionalFormatting>
  <conditionalFormatting sqref="A7:P206">
    <cfRule type="expression" priority="8" dxfId="2" stopIfTrue="0">
      <formula>OR($L7="完了",$L7="渡し済み")</formula>
    </cfRule>
  </conditionalFormatting>
  <dataValidations count="7">
    <dataValidation sqref="C4" showDropDown="0" showInputMessage="0" showErrorMessage="1" allowBlank="1" errorTitle="入力の確認" error="日付（例：2026/10/30）で入れてください。" type="date" operator="greaterThanOrEqual">
      <formula1>36526</formula1>
    </dataValidation>
    <dataValidation sqref="E4" showDropDown="0" showInputMessage="0" showErrorMessage="1" allowBlank="1" errorTitle="入力の確認" error="日付（例：2026/10/30）で入れてください。" type="date" operator="greaterThanOrEqual">
      <formula1>36526</formula1>
    </dataValidation>
    <dataValidation sqref="B7:B206" showDropDown="0" showInputMessage="0" showErrorMessage="1" allowBlank="1" errorTitle="入力の確認" error="日付（例：2026/10/30）で入れてください。" type="date" operator="greaterThanOrEqual">
      <formula1>36526</formula1>
    </dataValidation>
    <dataValidation sqref="I7:J206" showDropDown="0" showInputMessage="0" showErrorMessage="1" allowBlank="1" errorTitle="入力の確認" error="日付（例：2026/10/30）で入れてください。" type="date" operator="greaterThanOrEqual">
      <formula1>36526</formula1>
    </dataValidation>
    <dataValidation sqref="C7:C206" showDropDown="0" showInputMessage="0" showErrorMessage="1" allowBlank="1" errorTitle="入力の確認" error="「確認項目」シートの「工程の名前」から選んでください。" type="list" errorStyle="warning">
      <formula1>'確認項目'!$I$7:$I$18</formula1>
    </dataValidation>
    <dataValidation sqref="D7:D206" showDropDown="0" showInputMessage="0" showErrorMessage="1" allowBlank="1" errorTitle="入力の確認" error="「確認項目」シートの項目名から選んでください。" type="list" errorStyle="warning">
      <formula1>'確認項目'!$B$7:$B$18</formula1>
    </dataValidation>
    <dataValidation sqref="G7:G206" showDropDown="0" showInputMessage="0" showErrorMessage="0" allowBlank="1" type="list">
      <formula1>"その場で直した,記録に回す,安全の担当へ渡した"</formula1>
    </dataValidation>
  </dataValidations>
  <printOptions horizontalCentered="1"/>
  <pageMargins left="0.3" right="0.3" top="0.4" bottom="0.4" header="0.2" footer="0.2"/>
  <pageSetup orientation="landscape" paperSize="9" fitToHeight="0" fitToWidth="1"/>
  <headerFooter>
    <oddHeader/>
    <oddFooter>&amp;C&amp;P /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outlinePr summaryBelow="1" summaryRight="1"/>
    <pageSetUpPr fitToPage="1"/>
  </sheetPr>
  <dimension ref="A1:BK38"/>
  <sheetViews>
    <sheetView showGridLines="0" zoomScale="100" workbookViewId="0">
      <selection activeCell="A1" sqref="A1"/>
    </sheetView>
  </sheetViews>
  <sheetFormatPr baseColWidth="8" defaultRowHeight="15"/>
  <cols>
    <col width="3" customWidth="1" min="1" max="1"/>
    <col width="3" customWidth="1" min="2" max="2"/>
    <col width="3" customWidth="1" min="3" max="3"/>
    <col width="3" customWidth="1" min="4" max="4"/>
    <col width="3" customWidth="1" min="5" max="5"/>
    <col width="3" customWidth="1" min="6" max="6"/>
    <col width="3" customWidth="1" min="7" max="7"/>
    <col width="3" customWidth="1" min="8" max="8"/>
    <col width="3" customWidth="1" min="9" max="9"/>
    <col width="3" customWidth="1" min="10" max="10"/>
    <col width="3" customWidth="1" min="11" max="11"/>
    <col width="3" customWidth="1" min="12" max="12"/>
    <col width="3" customWidth="1" min="13" max="13"/>
    <col width="3" customWidth="1" min="14" max="14"/>
    <col width="3" customWidth="1" min="15" max="15"/>
    <col width="3" customWidth="1" min="16" max="16"/>
    <col width="3" customWidth="1" min="17" max="17"/>
    <col width="3" customWidth="1" min="18" max="18"/>
    <col width="3" customWidth="1" min="19" max="19"/>
    <col width="3" customWidth="1" min="20" max="20"/>
    <col width="3" customWidth="1" min="21" max="21"/>
    <col width="3" customWidth="1" min="22" max="22"/>
    <col width="3" customWidth="1" min="23" max="23"/>
    <col width="3" customWidth="1" min="24" max="24"/>
    <col width="3" customWidth="1" min="25" max="25"/>
    <col width="3" customWidth="1" min="26" max="26"/>
    <col width="3" customWidth="1" min="27" max="27"/>
    <col width="3" customWidth="1" min="28" max="28"/>
    <col width="3" customWidth="1" min="29" max="29"/>
    <col width="3" customWidth="1" min="30" max="30"/>
    <col width="3" customWidth="1" min="31" max="31"/>
    <col width="3" customWidth="1" min="32" max="32"/>
    <col width="3" customWidth="1" min="33" max="33"/>
    <col width="3" customWidth="1" min="34" max="34"/>
    <col width="3" customWidth="1" min="35" max="35"/>
    <col width="3" customWidth="1" min="36" max="36"/>
    <col width="3" customWidth="1" min="37" max="37"/>
    <col width="3" customWidth="1" min="38" max="38"/>
    <col width="3" customWidth="1" min="39" max="39"/>
    <col width="3" customWidth="1" min="40" max="40"/>
    <col width="3" customWidth="1" min="41" max="41"/>
    <col width="3" customWidth="1" min="42" max="42"/>
    <col width="3" customWidth="1" min="43" max="43"/>
    <col width="3" customWidth="1" min="44" max="44"/>
    <col width="3" customWidth="1" min="45" max="45"/>
    <col width="3" customWidth="1" min="46" max="46"/>
    <col width="3" customWidth="1" min="47" max="47"/>
    <col width="3" customWidth="1" min="48" max="48"/>
    <col width="3" customWidth="1" min="49" max="49"/>
    <col width="3" customWidth="1" min="50" max="50"/>
    <col width="3" customWidth="1" min="51" max="51"/>
    <col width="3" customWidth="1" min="52" max="52"/>
    <col width="3" customWidth="1" min="53" max="53"/>
    <col width="3" customWidth="1" min="54" max="54"/>
    <col width="3" customWidth="1" min="55" max="55"/>
    <col width="3" customWidth="1" min="56" max="56"/>
    <col width="3" customWidth="1" min="57" max="57"/>
    <col width="3" customWidth="1" min="58" max="58"/>
    <col width="3" customWidth="1" min="59" max="59"/>
    <col width="3" customWidth="1" min="60" max="60"/>
    <col width="3" customWidth="1" min="61" max="61"/>
    <col width="3" customWidth="1" min="62" max="62"/>
    <col width="3" customWidth="1" min="63" max="63"/>
  </cols>
  <sheetData>
    <row r="1" ht="20" customHeight="1">
      <c r="A1" s="27" t="inlineStr">
        <is>
          <t>記入例の工程名・日付・指摘の内容は説明のための例です。色は 2026年10月30日を今日として付けています。</t>
        </is>
      </c>
      <c r="BD1" s="28" t="inlineStr">
        <is>
          <t>今日（例）</t>
        </is>
      </c>
      <c r="BH1" s="19" t="n">
        <v>46325</v>
      </c>
      <c r="BI1" s="11" t="n"/>
      <c r="BJ1" s="11" t="n"/>
      <c r="BK1" s="12" t="n"/>
    </row>
    <row r="2" ht="30" customHeight="1">
      <c r="A2" s="1" t="inlineStr">
        <is>
          <t>工程パトロール記録表　記入例</t>
        </is>
      </c>
    </row>
    <row r="3" ht="20" customHeight="1">
      <c r="A3" s="5" t="inlineStr">
        <is>
          <t>上の表は「パトロール記録」、下の表は「指摘の一覧」の書き方です。5つの工程を、2026年10月に回った例です。</t>
        </is>
      </c>
    </row>
    <row r="4" ht="18" customHeight="1">
      <c r="A4" s="6" t="inlineStr">
        <is>
          <t>色の意味</t>
        </is>
      </c>
      <c r="F4" s="10" t="inlineStr">
        <is>
          <t>× を付けた・期限を過ぎた</t>
        </is>
      </c>
      <c r="G4" s="11" t="n"/>
      <c r="H4" s="11" t="n"/>
      <c r="I4" s="11" t="n"/>
      <c r="J4" s="11" t="n"/>
      <c r="K4" s="11" t="n"/>
      <c r="L4" s="11" t="n"/>
      <c r="M4" s="11" t="n"/>
      <c r="N4" s="12" t="n"/>
      <c r="O4" s="9" t="inlineStr">
        <is>
          <t>足りない・期限なし・2件以上</t>
        </is>
      </c>
      <c r="P4" s="11" t="n"/>
      <c r="Q4" s="11" t="n"/>
      <c r="R4" s="11" t="n"/>
      <c r="S4" s="11" t="n"/>
      <c r="T4" s="11" t="n"/>
      <c r="U4" s="11" t="n"/>
      <c r="V4" s="11" t="n"/>
      <c r="W4" s="11" t="n"/>
      <c r="X4" s="11" t="n"/>
      <c r="Y4" s="11" t="n"/>
      <c r="Z4" s="12" t="n"/>
      <c r="AA4" s="7" t="inlineStr">
        <is>
          <t>自動で入る欄</t>
        </is>
      </c>
      <c r="AB4" s="11" t="n"/>
      <c r="AC4" s="11" t="n"/>
      <c r="AD4" s="11" t="n"/>
      <c r="AE4" s="11" t="n"/>
      <c r="AF4" s="11" t="n"/>
      <c r="AG4" s="12" t="n"/>
      <c r="AH4" s="8" t="inlineStr">
        <is>
          <t>書き込む欄</t>
        </is>
      </c>
      <c r="AI4" s="11" t="n"/>
      <c r="AJ4" s="11" t="n"/>
      <c r="AK4" s="11" t="n"/>
      <c r="AL4" s="11" t="n"/>
      <c r="AM4" s="11" t="n"/>
      <c r="AN4" s="12" t="n"/>
      <c r="AP4" s="20" t="inlineStr">
        <is>
          <t>完了と渡し済みの行は灰色の字になります</t>
        </is>
      </c>
    </row>
    <row r="5" ht="6" customHeight="1"/>
    <row r="6" ht="20" customHeight="1">
      <c r="A6" s="29" t="inlineStr">
        <is>
          <t>パトロール記録の例（1行＝1回の巡回で見た1つの工程）</t>
        </is>
      </c>
    </row>
    <row r="7" ht="18" customHeight="1">
      <c r="A7" s="13" t="inlineStr">
        <is>
          <t>いつ・どこを・だれが</t>
        </is>
      </c>
      <c r="B7" s="11" t="n"/>
      <c r="C7" s="11" t="n"/>
      <c r="D7" s="11" t="n"/>
      <c r="E7" s="11" t="n"/>
      <c r="F7" s="11" t="n"/>
      <c r="G7" s="11" t="n"/>
      <c r="H7" s="11" t="n"/>
      <c r="I7" s="11" t="n"/>
      <c r="J7" s="11" t="n"/>
      <c r="K7" s="11" t="n"/>
      <c r="L7" s="12" t="n"/>
      <c r="M7" s="13" t="inlineStr">
        <is>
          <t>見た項目（○ 問題なし　× 指摘あり　－ 見なかった・関係ない）</t>
        </is>
      </c>
      <c r="N7" s="11" t="n"/>
      <c r="O7" s="11" t="n"/>
      <c r="P7" s="11" t="n"/>
      <c r="Q7" s="11" t="n"/>
      <c r="R7" s="11" t="n"/>
      <c r="S7" s="11" t="n"/>
      <c r="T7" s="11" t="n"/>
      <c r="U7" s="11" t="n"/>
      <c r="V7" s="11" t="n"/>
      <c r="W7" s="11" t="n"/>
      <c r="X7" s="11" t="n"/>
      <c r="Y7" s="11" t="n"/>
      <c r="Z7" s="11" t="n"/>
      <c r="AA7" s="11" t="n"/>
      <c r="AB7" s="11" t="n"/>
      <c r="AC7" s="11" t="n"/>
      <c r="AD7" s="11" t="n"/>
      <c r="AE7" s="11" t="n"/>
      <c r="AF7" s="12" t="n"/>
      <c r="AG7" s="13" t="inlineStr">
        <is>
          <t>確かめる（自動）</t>
        </is>
      </c>
      <c r="AH7" s="11" t="n"/>
      <c r="AI7" s="11" t="n"/>
      <c r="AJ7" s="11" t="n"/>
      <c r="AK7" s="11" t="n"/>
      <c r="AL7" s="11" t="n"/>
      <c r="AM7" s="11" t="n"/>
      <c r="AN7" s="11" t="n"/>
      <c r="AO7" s="11" t="n"/>
      <c r="AP7" s="11" t="n"/>
      <c r="AQ7" s="11" t="n"/>
      <c r="AR7" s="12" t="n"/>
      <c r="AS7" s="13" t="inlineStr">
        <is>
          <t>メモ</t>
        </is>
      </c>
      <c r="AT7" s="11" t="n"/>
      <c r="AU7" s="11" t="n"/>
      <c r="AV7" s="11" t="n"/>
      <c r="AW7" s="11" t="n"/>
      <c r="AX7" s="11" t="n"/>
      <c r="AY7" s="11" t="n"/>
      <c r="AZ7" s="11" t="n"/>
      <c r="BA7" s="11" t="n"/>
      <c r="BB7" s="11" t="n"/>
      <c r="BC7" s="11" t="n"/>
      <c r="BD7" s="11" t="n"/>
      <c r="BE7" s="11" t="n"/>
      <c r="BF7" s="11" t="n"/>
      <c r="BG7" s="11" t="n"/>
      <c r="BH7" s="11" t="n"/>
      <c r="BI7" s="11" t="n"/>
      <c r="BJ7" s="11" t="n"/>
      <c r="BK7" s="12" t="n"/>
    </row>
    <row r="8" ht="110" customHeight="1">
      <c r="A8" s="14" t="inlineStr">
        <is>
          <t>日付</t>
        </is>
      </c>
      <c r="B8" s="11" t="n"/>
      <c r="C8" s="11" t="n"/>
      <c r="D8" s="12" t="n"/>
      <c r="E8" s="14" t="inlineStr">
        <is>
          <t>工程</t>
        </is>
      </c>
      <c r="F8" s="11" t="n"/>
      <c r="G8" s="11" t="n"/>
      <c r="H8" s="12" t="n"/>
      <c r="I8" s="14" t="inlineStr">
        <is>
          <t>回った人</t>
        </is>
      </c>
      <c r="J8" s="11" t="n"/>
      <c r="K8" s="11" t="n"/>
      <c r="L8" s="12" t="n"/>
      <c r="M8" s="21" t="inlineStr">
        <is>
          <t>標準の掲示</t>
        </is>
      </c>
      <c r="N8" s="12" t="n"/>
      <c r="O8" s="21" t="inlineStr">
        <is>
          <t>手順どおり</t>
        </is>
      </c>
      <c r="P8" s="12" t="n"/>
      <c r="Q8" s="21" t="inlineStr">
        <is>
          <t>作業者の力量</t>
        </is>
      </c>
      <c r="R8" s="12" t="n"/>
      <c r="S8" s="21" t="inlineStr">
        <is>
          <t>設備の条件</t>
        </is>
      </c>
      <c r="T8" s="12" t="n"/>
      <c r="U8" s="21" t="inlineStr">
        <is>
          <t>記録の空欄</t>
        </is>
      </c>
      <c r="V8" s="12" t="n"/>
      <c r="W8" s="21" t="inlineStr">
        <is>
          <t>測定器の校正</t>
        </is>
      </c>
      <c r="X8" s="12" t="n"/>
      <c r="Y8" s="21" t="inlineStr">
        <is>
          <t>限度見本</t>
        </is>
      </c>
      <c r="Z8" s="12" t="n"/>
      <c r="AA8" s="21" t="inlineStr">
        <is>
          <t>識別と表示</t>
        </is>
      </c>
      <c r="AB8" s="12" t="n"/>
      <c r="AC8" s="21" t="inlineStr">
        <is>
          <t>ミス防止</t>
        </is>
      </c>
      <c r="AD8" s="12" t="n"/>
      <c r="AE8" s="21" t="inlineStr">
        <is>
          <t>変更点</t>
        </is>
      </c>
      <c r="AF8" s="12" t="n"/>
      <c r="AG8" s="14" t="inlineStr">
        <is>
          <t>見た
項目</t>
        </is>
      </c>
      <c r="AH8" s="12" t="n"/>
      <c r="AI8" s="14" t="inlineStr">
        <is>
          <t>×の
数</t>
        </is>
      </c>
      <c r="AJ8" s="12" t="n"/>
      <c r="AK8" s="14" t="inlineStr">
        <is>
          <t>一覧に
書いた数</t>
        </is>
      </c>
      <c r="AL8" s="11" t="n"/>
      <c r="AM8" s="12" t="n"/>
      <c r="AN8" s="14" t="inlineStr">
        <is>
          <t>照合</t>
        </is>
      </c>
      <c r="AO8" s="11" t="n"/>
      <c r="AP8" s="11" t="n"/>
      <c r="AQ8" s="11" t="n"/>
      <c r="AR8" s="12" t="n"/>
      <c r="AS8" s="14" t="inlineStr">
        <is>
          <t>気づいたこと</t>
        </is>
      </c>
      <c r="AT8" s="11" t="n"/>
      <c r="AU8" s="11" t="n"/>
      <c r="AV8" s="11" t="n"/>
      <c r="AW8" s="11" t="n"/>
      <c r="AX8" s="11" t="n"/>
      <c r="AY8" s="11" t="n"/>
      <c r="AZ8" s="11" t="n"/>
      <c r="BA8" s="11" t="n"/>
      <c r="BB8" s="11" t="n"/>
      <c r="BC8" s="11" t="n"/>
      <c r="BD8" s="11" t="n"/>
      <c r="BE8" s="11" t="n"/>
      <c r="BF8" s="11" t="n"/>
      <c r="BG8" s="11" t="n"/>
      <c r="BH8" s="11" t="n"/>
      <c r="BI8" s="11" t="n"/>
      <c r="BJ8" s="11" t="n"/>
      <c r="BK8" s="12" t="n"/>
    </row>
    <row r="9" ht="30" customHeight="1">
      <c r="A9" s="22" t="n">
        <v>46301</v>
      </c>
      <c r="B9" s="11" t="n"/>
      <c r="C9" s="11" t="n"/>
      <c r="D9" s="12" t="n"/>
      <c r="E9" s="8" t="inlineStr">
        <is>
          <t>裁断</t>
        </is>
      </c>
      <c r="F9" s="11" t="n"/>
      <c r="G9" s="11" t="n"/>
      <c r="H9" s="12" t="n"/>
      <c r="I9" s="8" t="inlineStr">
        <is>
          <t>Aさん</t>
        </is>
      </c>
      <c r="J9" s="11" t="n"/>
      <c r="K9" s="11" t="n"/>
      <c r="L9" s="12" t="n"/>
      <c r="M9" s="8" t="inlineStr">
        <is>
          <t>○</t>
        </is>
      </c>
      <c r="N9" s="12" t="n"/>
      <c r="O9" s="8" t="inlineStr">
        <is>
          <t>○</t>
        </is>
      </c>
      <c r="P9" s="12" t="n"/>
      <c r="Q9" s="8" t="inlineStr">
        <is>
          <t>○</t>
        </is>
      </c>
      <c r="R9" s="12" t="n"/>
      <c r="S9" s="8" t="inlineStr">
        <is>
          <t>○</t>
        </is>
      </c>
      <c r="T9" s="12" t="n"/>
      <c r="U9" s="8" t="inlineStr">
        <is>
          <t>×</t>
        </is>
      </c>
      <c r="V9" s="12" t="n"/>
      <c r="W9" s="8" t="inlineStr">
        <is>
          <t>○</t>
        </is>
      </c>
      <c r="X9" s="12" t="n"/>
      <c r="Y9" s="8" t="inlineStr">
        <is>
          <t>－</t>
        </is>
      </c>
      <c r="Z9" s="12" t="n"/>
      <c r="AA9" s="8" t="inlineStr">
        <is>
          <t>○</t>
        </is>
      </c>
      <c r="AB9" s="12" t="n"/>
      <c r="AC9" s="8" t="inlineStr">
        <is>
          <t>○</t>
        </is>
      </c>
      <c r="AD9" s="12" t="n"/>
      <c r="AE9" s="8" t="inlineStr">
        <is>
          <t>○</t>
        </is>
      </c>
      <c r="AF9" s="12" t="n"/>
      <c r="AG9" s="7">
        <f>IF($A9="","",COUNTIF($M9:$AF9,"○")+COUNTIF($M9:$AF9,"×"))</f>
        <v/>
      </c>
      <c r="AH9" s="12" t="n"/>
      <c r="AI9" s="7">
        <f>IF($A9="","",COUNTIF($M9:$AF9,"×"))</f>
        <v/>
      </c>
      <c r="AJ9" s="12" t="n"/>
      <c r="AK9" s="7">
        <f>IF($A9="","",COUNTIFS($C$22:$C$28,$A9,$G$22:$G$28,$E9))</f>
        <v/>
      </c>
      <c r="AL9" s="11" t="n"/>
      <c r="AM9" s="12" t="n"/>
      <c r="AN9" s="7">
        <f>IF($A9="","",IF($AK9&lt;$AI9,"一覧に"&amp;($AI9-$AK9)&amp;"件足りない",""))</f>
        <v/>
      </c>
      <c r="AO9" s="11" t="n"/>
      <c r="AP9" s="11" t="n"/>
      <c r="AQ9" s="11" t="n"/>
      <c r="AR9" s="12" t="n"/>
      <c r="AS9" s="16" t="inlineStr">
        <is>
          <t>検査記録の空欄が3行あった</t>
        </is>
      </c>
      <c r="AT9" s="11" t="n"/>
      <c r="AU9" s="11" t="n"/>
      <c r="AV9" s="11" t="n"/>
      <c r="AW9" s="11" t="n"/>
      <c r="AX9" s="11" t="n"/>
      <c r="AY9" s="11" t="n"/>
      <c r="AZ9" s="11" t="n"/>
      <c r="BA9" s="11" t="n"/>
      <c r="BB9" s="11" t="n"/>
      <c r="BC9" s="11" t="n"/>
      <c r="BD9" s="11" t="n"/>
      <c r="BE9" s="11" t="n"/>
      <c r="BF9" s="11" t="n"/>
      <c r="BG9" s="11" t="n"/>
      <c r="BH9" s="11" t="n"/>
      <c r="BI9" s="11" t="n"/>
      <c r="BJ9" s="11" t="n"/>
      <c r="BK9" s="12" t="n"/>
    </row>
    <row r="10" ht="30" customHeight="1">
      <c r="A10" s="22" t="n">
        <v>46301</v>
      </c>
      <c r="B10" s="11" t="n"/>
      <c r="C10" s="11" t="n"/>
      <c r="D10" s="12" t="n"/>
      <c r="E10" s="8" t="inlineStr">
        <is>
          <t>成形</t>
        </is>
      </c>
      <c r="F10" s="11" t="n"/>
      <c r="G10" s="11" t="n"/>
      <c r="H10" s="12" t="n"/>
      <c r="I10" s="8" t="inlineStr">
        <is>
          <t>Aさん</t>
        </is>
      </c>
      <c r="J10" s="11" t="n"/>
      <c r="K10" s="11" t="n"/>
      <c r="L10" s="12" t="n"/>
      <c r="M10" s="8" t="inlineStr">
        <is>
          <t>○</t>
        </is>
      </c>
      <c r="N10" s="12" t="n"/>
      <c r="O10" s="8" t="inlineStr">
        <is>
          <t>×</t>
        </is>
      </c>
      <c r="P10" s="12" t="n"/>
      <c r="Q10" s="8" t="inlineStr">
        <is>
          <t>○</t>
        </is>
      </c>
      <c r="R10" s="12" t="n"/>
      <c r="S10" s="8" t="inlineStr">
        <is>
          <t>○</t>
        </is>
      </c>
      <c r="T10" s="12" t="n"/>
      <c r="U10" s="8" t="inlineStr">
        <is>
          <t>○</t>
        </is>
      </c>
      <c r="V10" s="12" t="n"/>
      <c r="W10" s="8" t="inlineStr">
        <is>
          <t>○</t>
        </is>
      </c>
      <c r="X10" s="12" t="n"/>
      <c r="Y10" s="8" t="inlineStr">
        <is>
          <t>－</t>
        </is>
      </c>
      <c r="Z10" s="12" t="n"/>
      <c r="AA10" s="8" t="inlineStr">
        <is>
          <t>×</t>
        </is>
      </c>
      <c r="AB10" s="12" t="n"/>
      <c r="AC10" s="8" t="inlineStr">
        <is>
          <t>○</t>
        </is>
      </c>
      <c r="AD10" s="12" t="n"/>
      <c r="AE10" s="8" t="inlineStr">
        <is>
          <t>○</t>
        </is>
      </c>
      <c r="AF10" s="12" t="n"/>
      <c r="AG10" s="7">
        <f>IF($A10="","",COUNTIF($M10:$AF10,"○")+COUNTIF($M10:$AF10,"×"))</f>
        <v/>
      </c>
      <c r="AH10" s="12" t="n"/>
      <c r="AI10" s="7">
        <f>IF($A10="","",COUNTIF($M10:$AF10,"×"))</f>
        <v/>
      </c>
      <c r="AJ10" s="12" t="n"/>
      <c r="AK10" s="7">
        <f>IF($A10="","",COUNTIFS($C$22:$C$28,$A10,$G$22:$G$28,$E10))</f>
        <v/>
      </c>
      <c r="AL10" s="11" t="n"/>
      <c r="AM10" s="12" t="n"/>
      <c r="AN10" s="7">
        <f>IF($A10="","",IF($AK10&lt;$AI10,"一覧に"&amp;($AI10-$AK10)&amp;"件足りない",""))</f>
        <v/>
      </c>
      <c r="AO10" s="11" t="n"/>
      <c r="AP10" s="11" t="n"/>
      <c r="AQ10" s="11" t="n"/>
      <c r="AR10" s="12" t="n"/>
      <c r="AS10" s="16" t="n"/>
      <c r="AT10" s="11" t="n"/>
      <c r="AU10" s="11" t="n"/>
      <c r="AV10" s="11" t="n"/>
      <c r="AW10" s="11" t="n"/>
      <c r="AX10" s="11" t="n"/>
      <c r="AY10" s="11" t="n"/>
      <c r="AZ10" s="11" t="n"/>
      <c r="BA10" s="11" t="n"/>
      <c r="BB10" s="11" t="n"/>
      <c r="BC10" s="11" t="n"/>
      <c r="BD10" s="11" t="n"/>
      <c r="BE10" s="11" t="n"/>
      <c r="BF10" s="11" t="n"/>
      <c r="BG10" s="11" t="n"/>
      <c r="BH10" s="11" t="n"/>
      <c r="BI10" s="11" t="n"/>
      <c r="BJ10" s="11" t="n"/>
      <c r="BK10" s="12" t="n"/>
    </row>
    <row r="11" ht="30" customHeight="1">
      <c r="A11" s="22" t="n">
        <v>46308</v>
      </c>
      <c r="B11" s="11" t="n"/>
      <c r="C11" s="11" t="n"/>
      <c r="D11" s="12" t="n"/>
      <c r="E11" s="8" t="inlineStr">
        <is>
          <t>組立</t>
        </is>
      </c>
      <c r="F11" s="11" t="n"/>
      <c r="G11" s="11" t="n"/>
      <c r="H11" s="12" t="n"/>
      <c r="I11" s="8" t="inlineStr">
        <is>
          <t>Bさん</t>
        </is>
      </c>
      <c r="J11" s="11" t="n"/>
      <c r="K11" s="11" t="n"/>
      <c r="L11" s="12" t="n"/>
      <c r="M11" s="8" t="inlineStr">
        <is>
          <t>○</t>
        </is>
      </c>
      <c r="N11" s="12" t="n"/>
      <c r="O11" s="8" t="inlineStr">
        <is>
          <t>○</t>
        </is>
      </c>
      <c r="P11" s="12" t="n"/>
      <c r="Q11" s="8" t="inlineStr">
        <is>
          <t>○</t>
        </is>
      </c>
      <c r="R11" s="12" t="n"/>
      <c r="S11" s="8" t="inlineStr">
        <is>
          <t>○</t>
        </is>
      </c>
      <c r="T11" s="12" t="n"/>
      <c r="U11" s="8" t="inlineStr">
        <is>
          <t>○</t>
        </is>
      </c>
      <c r="V11" s="12" t="n"/>
      <c r="W11" s="8" t="inlineStr">
        <is>
          <t>×</t>
        </is>
      </c>
      <c r="X11" s="12" t="n"/>
      <c r="Y11" s="8" t="inlineStr">
        <is>
          <t>－</t>
        </is>
      </c>
      <c r="Z11" s="12" t="n"/>
      <c r="AA11" s="8" t="inlineStr">
        <is>
          <t>○</t>
        </is>
      </c>
      <c r="AB11" s="12" t="n"/>
      <c r="AC11" s="8" t="inlineStr">
        <is>
          <t>○</t>
        </is>
      </c>
      <c r="AD11" s="12" t="n"/>
      <c r="AE11" s="8" t="inlineStr">
        <is>
          <t>○</t>
        </is>
      </c>
      <c r="AF11" s="12" t="n"/>
      <c r="AG11" s="7">
        <f>IF($A11="","",COUNTIF($M11:$AF11,"○")+COUNTIF($M11:$AF11,"×"))</f>
        <v/>
      </c>
      <c r="AH11" s="12" t="n"/>
      <c r="AI11" s="7">
        <f>IF($A11="","",COUNTIF($M11:$AF11,"×"))</f>
        <v/>
      </c>
      <c r="AJ11" s="12" t="n"/>
      <c r="AK11" s="7">
        <f>IF($A11="","",COUNTIFS($C$22:$C$28,$A11,$G$22:$G$28,$E11))</f>
        <v/>
      </c>
      <c r="AL11" s="11" t="n"/>
      <c r="AM11" s="12" t="n"/>
      <c r="AN11" s="7">
        <f>IF($A11="","",IF($AK11&lt;$AI11,"一覧に"&amp;($AI11-$AK11)&amp;"件足りない",""))</f>
        <v/>
      </c>
      <c r="AO11" s="11" t="n"/>
      <c r="AP11" s="11" t="n"/>
      <c r="AQ11" s="11" t="n"/>
      <c r="AR11" s="12" t="n"/>
      <c r="AS11" s="16" t="inlineStr">
        <is>
          <t>ノギスの校正ラベルが期限切れ</t>
        </is>
      </c>
      <c r="AT11" s="11" t="n"/>
      <c r="AU11" s="11" t="n"/>
      <c r="AV11" s="11" t="n"/>
      <c r="AW11" s="11" t="n"/>
      <c r="AX11" s="11" t="n"/>
      <c r="AY11" s="11" t="n"/>
      <c r="AZ11" s="11" t="n"/>
      <c r="BA11" s="11" t="n"/>
      <c r="BB11" s="11" t="n"/>
      <c r="BC11" s="11" t="n"/>
      <c r="BD11" s="11" t="n"/>
      <c r="BE11" s="11" t="n"/>
      <c r="BF11" s="11" t="n"/>
      <c r="BG11" s="11" t="n"/>
      <c r="BH11" s="11" t="n"/>
      <c r="BI11" s="11" t="n"/>
      <c r="BJ11" s="11" t="n"/>
      <c r="BK11" s="12" t="n"/>
    </row>
    <row r="12" ht="30" customHeight="1">
      <c r="A12" s="22" t="n">
        <v>46315</v>
      </c>
      <c r="B12" s="11" t="n"/>
      <c r="C12" s="11" t="n"/>
      <c r="D12" s="12" t="n"/>
      <c r="E12" s="8" t="inlineStr">
        <is>
          <t>裁断</t>
        </is>
      </c>
      <c r="F12" s="11" t="n"/>
      <c r="G12" s="11" t="n"/>
      <c r="H12" s="12" t="n"/>
      <c r="I12" s="8" t="inlineStr">
        <is>
          <t>Aさん</t>
        </is>
      </c>
      <c r="J12" s="11" t="n"/>
      <c r="K12" s="11" t="n"/>
      <c r="L12" s="12" t="n"/>
      <c r="M12" s="8" t="inlineStr">
        <is>
          <t>○</t>
        </is>
      </c>
      <c r="N12" s="12" t="n"/>
      <c r="O12" s="8" t="inlineStr">
        <is>
          <t>○</t>
        </is>
      </c>
      <c r="P12" s="12" t="n"/>
      <c r="Q12" s="8" t="inlineStr">
        <is>
          <t>○</t>
        </is>
      </c>
      <c r="R12" s="12" t="n"/>
      <c r="S12" s="8" t="inlineStr">
        <is>
          <t>○</t>
        </is>
      </c>
      <c r="T12" s="12" t="n"/>
      <c r="U12" s="8" t="inlineStr">
        <is>
          <t>×</t>
        </is>
      </c>
      <c r="V12" s="12" t="n"/>
      <c r="W12" s="8" t="inlineStr">
        <is>
          <t>○</t>
        </is>
      </c>
      <c r="X12" s="12" t="n"/>
      <c r="Y12" s="8" t="inlineStr">
        <is>
          <t>－</t>
        </is>
      </c>
      <c r="Z12" s="12" t="n"/>
      <c r="AA12" s="8" t="inlineStr">
        <is>
          <t>○</t>
        </is>
      </c>
      <c r="AB12" s="12" t="n"/>
      <c r="AC12" s="8" t="inlineStr">
        <is>
          <t>○</t>
        </is>
      </c>
      <c r="AD12" s="12" t="n"/>
      <c r="AE12" s="8" t="inlineStr">
        <is>
          <t>○</t>
        </is>
      </c>
      <c r="AF12" s="12" t="n"/>
      <c r="AG12" s="7">
        <f>IF($A12="","",COUNTIF($M12:$AF12,"○")+COUNTIF($M12:$AF12,"×"))</f>
        <v/>
      </c>
      <c r="AH12" s="12" t="n"/>
      <c r="AI12" s="7">
        <f>IF($A12="","",COUNTIF($M12:$AF12,"×"))</f>
        <v/>
      </c>
      <c r="AJ12" s="12" t="n"/>
      <c r="AK12" s="7">
        <f>IF($A12="","",COUNTIFS($C$22:$C$28,$A12,$G$22:$G$28,$E12))</f>
        <v/>
      </c>
      <c r="AL12" s="11" t="n"/>
      <c r="AM12" s="12" t="n"/>
      <c r="AN12" s="7">
        <f>IF($A12="","",IF($AK12&lt;$AI12,"一覧に"&amp;($AI12-$AK12)&amp;"件足りない",""))</f>
        <v/>
      </c>
      <c r="AO12" s="11" t="n"/>
      <c r="AP12" s="11" t="n"/>
      <c r="AQ12" s="11" t="n"/>
      <c r="AR12" s="12" t="n"/>
      <c r="AS12" s="16" t="inlineStr">
        <is>
          <t>10/6 と同じ項目に空欄</t>
        </is>
      </c>
      <c r="AT12" s="11" t="n"/>
      <c r="AU12" s="11" t="n"/>
      <c r="AV12" s="11" t="n"/>
      <c r="AW12" s="11" t="n"/>
      <c r="AX12" s="11" t="n"/>
      <c r="AY12" s="11" t="n"/>
      <c r="AZ12" s="11" t="n"/>
      <c r="BA12" s="11" t="n"/>
      <c r="BB12" s="11" t="n"/>
      <c r="BC12" s="11" t="n"/>
      <c r="BD12" s="11" t="n"/>
      <c r="BE12" s="11" t="n"/>
      <c r="BF12" s="11" t="n"/>
      <c r="BG12" s="11" t="n"/>
      <c r="BH12" s="11" t="n"/>
      <c r="BI12" s="11" t="n"/>
      <c r="BJ12" s="11" t="n"/>
      <c r="BK12" s="12" t="n"/>
    </row>
    <row r="13" ht="30" customHeight="1">
      <c r="A13" s="22" t="n">
        <v>46315</v>
      </c>
      <c r="B13" s="11" t="n"/>
      <c r="C13" s="11" t="n"/>
      <c r="D13" s="12" t="n"/>
      <c r="E13" s="8" t="inlineStr">
        <is>
          <t>最終検査</t>
        </is>
      </c>
      <c r="F13" s="11" t="n"/>
      <c r="G13" s="11" t="n"/>
      <c r="H13" s="12" t="n"/>
      <c r="I13" s="8" t="inlineStr">
        <is>
          <t>Cさん</t>
        </is>
      </c>
      <c r="J13" s="11" t="n"/>
      <c r="K13" s="11" t="n"/>
      <c r="L13" s="12" t="n"/>
      <c r="M13" s="8" t="inlineStr">
        <is>
          <t>○</t>
        </is>
      </c>
      <c r="N13" s="12" t="n"/>
      <c r="O13" s="8" t="inlineStr">
        <is>
          <t>○</t>
        </is>
      </c>
      <c r="P13" s="12" t="n"/>
      <c r="Q13" s="8" t="inlineStr">
        <is>
          <t>○</t>
        </is>
      </c>
      <c r="R13" s="12" t="n"/>
      <c r="S13" s="8" t="inlineStr">
        <is>
          <t>－</t>
        </is>
      </c>
      <c r="T13" s="12" t="n"/>
      <c r="U13" s="8" t="inlineStr">
        <is>
          <t>×</t>
        </is>
      </c>
      <c r="V13" s="12" t="n"/>
      <c r="W13" s="8" t="inlineStr">
        <is>
          <t>○</t>
        </is>
      </c>
      <c r="X13" s="12" t="n"/>
      <c r="Y13" s="8" t="inlineStr">
        <is>
          <t>○</t>
        </is>
      </c>
      <c r="Z13" s="12" t="n"/>
      <c r="AA13" s="8" t="inlineStr">
        <is>
          <t>○</t>
        </is>
      </c>
      <c r="AB13" s="12" t="n"/>
      <c r="AC13" s="8" t="inlineStr">
        <is>
          <t>○</t>
        </is>
      </c>
      <c r="AD13" s="12" t="n"/>
      <c r="AE13" s="8" t="inlineStr">
        <is>
          <t>○</t>
        </is>
      </c>
      <c r="AF13" s="12" t="n"/>
      <c r="AG13" s="7">
        <f>IF($A13="","",COUNTIF($M13:$AF13,"○")+COUNTIF($M13:$AF13,"×"))</f>
        <v/>
      </c>
      <c r="AH13" s="12" t="n"/>
      <c r="AI13" s="7">
        <f>IF($A13="","",COUNTIF($M13:$AF13,"×"))</f>
        <v/>
      </c>
      <c r="AJ13" s="12" t="n"/>
      <c r="AK13" s="7">
        <f>IF($A13="","",COUNTIFS($C$22:$C$28,$A13,$G$22:$G$28,$E13))</f>
        <v/>
      </c>
      <c r="AL13" s="11" t="n"/>
      <c r="AM13" s="12" t="n"/>
      <c r="AN13" s="7">
        <f>IF($A13="","",IF($AK13&lt;$AI13,"一覧に"&amp;($AI13-$AK13)&amp;"件足りない",""))</f>
        <v/>
      </c>
      <c r="AO13" s="11" t="n"/>
      <c r="AP13" s="11" t="n"/>
      <c r="AQ13" s="11" t="n"/>
      <c r="AR13" s="12" t="n"/>
      <c r="AS13" s="16" t="n"/>
      <c r="AT13" s="11" t="n"/>
      <c r="AU13" s="11" t="n"/>
      <c r="AV13" s="11" t="n"/>
      <c r="AW13" s="11" t="n"/>
      <c r="AX13" s="11" t="n"/>
      <c r="AY13" s="11" t="n"/>
      <c r="AZ13" s="11" t="n"/>
      <c r="BA13" s="11" t="n"/>
      <c r="BB13" s="11" t="n"/>
      <c r="BC13" s="11" t="n"/>
      <c r="BD13" s="11" t="n"/>
      <c r="BE13" s="11" t="n"/>
      <c r="BF13" s="11" t="n"/>
      <c r="BG13" s="11" t="n"/>
      <c r="BH13" s="11" t="n"/>
      <c r="BI13" s="11" t="n"/>
      <c r="BJ13" s="11" t="n"/>
      <c r="BK13" s="12" t="n"/>
    </row>
    <row r="14" ht="30" customHeight="1">
      <c r="A14" s="22" t="n">
        <v>46317</v>
      </c>
      <c r="B14" s="11" t="n"/>
      <c r="C14" s="11" t="n"/>
      <c r="D14" s="12" t="n"/>
      <c r="E14" s="8" t="inlineStr">
        <is>
          <t>受入検査</t>
        </is>
      </c>
      <c r="F14" s="11" t="n"/>
      <c r="G14" s="11" t="n"/>
      <c r="H14" s="12" t="n"/>
      <c r="I14" s="8" t="inlineStr">
        <is>
          <t>Aさん</t>
        </is>
      </c>
      <c r="J14" s="11" t="n"/>
      <c r="K14" s="11" t="n"/>
      <c r="L14" s="12" t="n"/>
      <c r="M14" s="8" t="inlineStr">
        <is>
          <t>×</t>
        </is>
      </c>
      <c r="N14" s="12" t="n"/>
      <c r="O14" s="8" t="inlineStr">
        <is>
          <t>○</t>
        </is>
      </c>
      <c r="P14" s="12" t="n"/>
      <c r="Q14" s="8" t="inlineStr">
        <is>
          <t>○</t>
        </is>
      </c>
      <c r="R14" s="12" t="n"/>
      <c r="S14" s="8" t="inlineStr">
        <is>
          <t>－</t>
        </is>
      </c>
      <c r="T14" s="12" t="n"/>
      <c r="U14" s="8" t="inlineStr">
        <is>
          <t>○</t>
        </is>
      </c>
      <c r="V14" s="12" t="n"/>
      <c r="W14" s="8" t="inlineStr">
        <is>
          <t>○</t>
        </is>
      </c>
      <c r="X14" s="12" t="n"/>
      <c r="Y14" s="8" t="inlineStr">
        <is>
          <t>－</t>
        </is>
      </c>
      <c r="Z14" s="12" t="n"/>
      <c r="AA14" s="8" t="inlineStr">
        <is>
          <t>○</t>
        </is>
      </c>
      <c r="AB14" s="12" t="n"/>
      <c r="AC14" s="8" t="inlineStr">
        <is>
          <t>－</t>
        </is>
      </c>
      <c r="AD14" s="12" t="n"/>
      <c r="AE14" s="8" t="inlineStr">
        <is>
          <t>○</t>
        </is>
      </c>
      <c r="AF14" s="12" t="n"/>
      <c r="AG14" s="7">
        <f>IF($A14="","",COUNTIF($M14:$AF14,"○")+COUNTIF($M14:$AF14,"×"))</f>
        <v/>
      </c>
      <c r="AH14" s="12" t="n"/>
      <c r="AI14" s="7">
        <f>IF($A14="","",COUNTIF($M14:$AF14,"×"))</f>
        <v/>
      </c>
      <c r="AJ14" s="12" t="n"/>
      <c r="AK14" s="7">
        <f>IF($A14="","",COUNTIFS($C$22:$C$28,$A14,$G$22:$G$28,$E14))</f>
        <v/>
      </c>
      <c r="AL14" s="11" t="n"/>
      <c r="AM14" s="12" t="n"/>
      <c r="AN14" s="7">
        <f>IF($A14="","",IF($AK14&lt;$AI14,"一覧に"&amp;($AI14-$AK14)&amp;"件足りない",""))</f>
        <v/>
      </c>
      <c r="AO14" s="11" t="n"/>
      <c r="AP14" s="11" t="n"/>
      <c r="AQ14" s="11" t="n"/>
      <c r="AR14" s="12" t="n"/>
      <c r="AS14" s="16" t="inlineStr">
        <is>
          <t>掲示が旧版だった（差し替えた）</t>
        </is>
      </c>
      <c r="AT14" s="11" t="n"/>
      <c r="AU14" s="11" t="n"/>
      <c r="AV14" s="11" t="n"/>
      <c r="AW14" s="11" t="n"/>
      <c r="AX14" s="11" t="n"/>
      <c r="AY14" s="11" t="n"/>
      <c r="AZ14" s="11" t="n"/>
      <c r="BA14" s="11" t="n"/>
      <c r="BB14" s="11" t="n"/>
      <c r="BC14" s="11" t="n"/>
      <c r="BD14" s="11" t="n"/>
      <c r="BE14" s="11" t="n"/>
      <c r="BF14" s="11" t="n"/>
      <c r="BG14" s="11" t="n"/>
      <c r="BH14" s="11" t="n"/>
      <c r="BI14" s="11" t="n"/>
      <c r="BJ14" s="11" t="n"/>
      <c r="BK14" s="12" t="n"/>
    </row>
    <row r="15" ht="30" customHeight="1">
      <c r="A15" s="22" t="n">
        <v>46322</v>
      </c>
      <c r="B15" s="11" t="n"/>
      <c r="C15" s="11" t="n"/>
      <c r="D15" s="12" t="n"/>
      <c r="E15" s="8" t="inlineStr">
        <is>
          <t>裁断</t>
        </is>
      </c>
      <c r="F15" s="11" t="n"/>
      <c r="G15" s="11" t="n"/>
      <c r="H15" s="12" t="n"/>
      <c r="I15" s="8" t="inlineStr">
        <is>
          <t>Aさん・Bさん</t>
        </is>
      </c>
      <c r="J15" s="11" t="n"/>
      <c r="K15" s="11" t="n"/>
      <c r="L15" s="12" t="n"/>
      <c r="M15" s="8" t="inlineStr">
        <is>
          <t>○</t>
        </is>
      </c>
      <c r="N15" s="12" t="n"/>
      <c r="O15" s="8" t="inlineStr">
        <is>
          <t>○</t>
        </is>
      </c>
      <c r="P15" s="12" t="n"/>
      <c r="Q15" s="8" t="inlineStr">
        <is>
          <t>○</t>
        </is>
      </c>
      <c r="R15" s="12" t="n"/>
      <c r="S15" s="8" t="inlineStr">
        <is>
          <t>×</t>
        </is>
      </c>
      <c r="T15" s="12" t="n"/>
      <c r="U15" s="8" t="inlineStr">
        <is>
          <t>○</t>
        </is>
      </c>
      <c r="V15" s="12" t="n"/>
      <c r="W15" s="8" t="inlineStr">
        <is>
          <t>○</t>
        </is>
      </c>
      <c r="X15" s="12" t="n"/>
      <c r="Y15" s="8" t="inlineStr">
        <is>
          <t>－</t>
        </is>
      </c>
      <c r="Z15" s="12" t="n"/>
      <c r="AA15" s="8" t="inlineStr">
        <is>
          <t>○</t>
        </is>
      </c>
      <c r="AB15" s="12" t="n"/>
      <c r="AC15" s="8" t="inlineStr">
        <is>
          <t>○</t>
        </is>
      </c>
      <c r="AD15" s="12" t="n"/>
      <c r="AE15" s="8" t="inlineStr">
        <is>
          <t>○</t>
        </is>
      </c>
      <c r="AF15" s="12" t="n"/>
      <c r="AG15" s="7">
        <f>IF($A15="","",COUNTIF($M15:$AF15,"○")+COUNTIF($M15:$AF15,"×"))</f>
        <v/>
      </c>
      <c r="AH15" s="12" t="n"/>
      <c r="AI15" s="7">
        <f>IF($A15="","",COUNTIF($M15:$AF15,"×"))</f>
        <v/>
      </c>
      <c r="AJ15" s="12" t="n"/>
      <c r="AK15" s="7">
        <f>IF($A15="","",COUNTIFS($C$22:$C$28,$A15,$G$22:$G$28,$E15))</f>
        <v/>
      </c>
      <c r="AL15" s="11" t="n"/>
      <c r="AM15" s="12" t="n"/>
      <c r="AN15" s="7">
        <f>IF($A15="","",IF($AK15&lt;$AI15,"一覧に"&amp;($AI15-$AK15)&amp;"件足りない",""))</f>
        <v/>
      </c>
      <c r="AO15" s="11" t="n"/>
      <c r="AP15" s="11" t="n"/>
      <c r="AQ15" s="11" t="n"/>
      <c r="AR15" s="12" t="n"/>
      <c r="AS15" s="16" t="n"/>
      <c r="AT15" s="11" t="n"/>
      <c r="AU15" s="11" t="n"/>
      <c r="AV15" s="11" t="n"/>
      <c r="AW15" s="11" t="n"/>
      <c r="AX15" s="11" t="n"/>
      <c r="AY15" s="11" t="n"/>
      <c r="AZ15" s="11" t="n"/>
      <c r="BA15" s="11" t="n"/>
      <c r="BB15" s="11" t="n"/>
      <c r="BC15" s="11" t="n"/>
      <c r="BD15" s="11" t="n"/>
      <c r="BE15" s="11" t="n"/>
      <c r="BF15" s="11" t="n"/>
      <c r="BG15" s="11" t="n"/>
      <c r="BH15" s="11" t="n"/>
      <c r="BI15" s="11" t="n"/>
      <c r="BJ15" s="11" t="n"/>
      <c r="BK15" s="12" t="n"/>
    </row>
    <row r="16" ht="10" customHeight="1"/>
    <row r="17" ht="10" customHeight="1"/>
    <row r="18" ht="20" customHeight="1">
      <c r="A18" s="29" t="inlineStr">
        <is>
          <t>指摘の一覧の例（1行＝1件の指摘）</t>
        </is>
      </c>
    </row>
    <row r="19" ht="18" customHeight="1">
      <c r="A19" s="13" t="inlineStr">
        <is>
          <t>いつ・どこの・何の項目</t>
        </is>
      </c>
      <c r="B19" s="11" t="n"/>
      <c r="C19" s="11" t="n"/>
      <c r="D19" s="11" t="n"/>
      <c r="E19" s="11" t="n"/>
      <c r="F19" s="11" t="n"/>
      <c r="G19" s="11" t="n"/>
      <c r="H19" s="11" t="n"/>
      <c r="I19" s="11" t="n"/>
      <c r="J19" s="11" t="n"/>
      <c r="K19" s="11" t="n"/>
      <c r="L19" s="11" t="n"/>
      <c r="M19" s="12" t="n"/>
      <c r="N19" s="13" t="inlineStr">
        <is>
          <t>事実と対応</t>
        </is>
      </c>
      <c r="O19" s="11" t="n"/>
      <c r="P19" s="11" t="n"/>
      <c r="Q19" s="11" t="n"/>
      <c r="R19" s="11" t="n"/>
      <c r="S19" s="11" t="n"/>
      <c r="T19" s="11" t="n"/>
      <c r="U19" s="11" t="n"/>
      <c r="V19" s="11" t="n"/>
      <c r="W19" s="11" t="n"/>
      <c r="X19" s="11" t="n"/>
      <c r="Y19" s="11" t="n"/>
      <c r="Z19" s="11" t="n"/>
      <c r="AA19" s="12" t="n"/>
      <c r="AB19" s="13" t="inlineStr">
        <is>
          <t>扱いと担当</t>
        </is>
      </c>
      <c r="AC19" s="11" t="n"/>
      <c r="AD19" s="11" t="n"/>
      <c r="AE19" s="11" t="n"/>
      <c r="AF19" s="11" t="n"/>
      <c r="AG19" s="11" t="n"/>
      <c r="AH19" s="11" t="n"/>
      <c r="AI19" s="12" t="n"/>
      <c r="AJ19" s="13" t="inlineStr">
        <is>
          <t>期限と完了</t>
        </is>
      </c>
      <c r="AK19" s="11" t="n"/>
      <c r="AL19" s="11" t="n"/>
      <c r="AM19" s="11" t="n"/>
      <c r="AN19" s="11" t="n"/>
      <c r="AO19" s="11" t="n"/>
      <c r="AP19" s="11" t="n"/>
      <c r="AQ19" s="11" t="n"/>
      <c r="AR19" s="11" t="n"/>
      <c r="AS19" s="11" t="n"/>
      <c r="AT19" s="11" t="n"/>
      <c r="AU19" s="11" t="n"/>
      <c r="AV19" s="11" t="n"/>
      <c r="AW19" s="12" t="n"/>
      <c r="AX19" s="13" t="inlineStr">
        <is>
          <t>状態（自動）</t>
        </is>
      </c>
      <c r="AY19" s="11" t="n"/>
      <c r="AZ19" s="11" t="n"/>
      <c r="BA19" s="11" t="n"/>
      <c r="BB19" s="11" t="n"/>
      <c r="BC19" s="11" t="n"/>
      <c r="BD19" s="11" t="n"/>
      <c r="BE19" s="11" t="n"/>
      <c r="BF19" s="12" t="n"/>
      <c r="BG19" s="13" t="inlineStr">
        <is>
          <t>同じ項目の件数</t>
        </is>
      </c>
      <c r="BH19" s="11" t="n"/>
      <c r="BI19" s="11" t="n"/>
      <c r="BJ19" s="11" t="n"/>
      <c r="BK19" s="12" t="n"/>
    </row>
    <row r="20" ht="40" customHeight="1">
      <c r="A20" s="14" t="inlineStr">
        <is>
          <t>番号</t>
        </is>
      </c>
      <c r="B20" s="12" t="n"/>
      <c r="C20" s="14" t="inlineStr">
        <is>
          <t>見つけた日</t>
        </is>
      </c>
      <c r="D20" s="11" t="n"/>
      <c r="E20" s="11" t="n"/>
      <c r="F20" s="12" t="n"/>
      <c r="G20" s="14" t="inlineStr">
        <is>
          <t>工程</t>
        </is>
      </c>
      <c r="H20" s="11" t="n"/>
      <c r="I20" s="12" t="n"/>
      <c r="J20" s="14" t="inlineStr">
        <is>
          <t>項目</t>
        </is>
      </c>
      <c r="K20" s="11" t="n"/>
      <c r="L20" s="11" t="n"/>
      <c r="M20" s="12" t="n"/>
      <c r="N20" s="14" t="inlineStr">
        <is>
          <t>指摘の事実
（見たとおりに）</t>
        </is>
      </c>
      <c r="O20" s="11" t="n"/>
      <c r="P20" s="11" t="n"/>
      <c r="Q20" s="11" t="n"/>
      <c r="R20" s="11" t="n"/>
      <c r="S20" s="11" t="n"/>
      <c r="T20" s="11" t="n"/>
      <c r="U20" s="12" t="n"/>
      <c r="V20" s="14" t="inlineStr">
        <is>
          <t>その場の対応</t>
        </is>
      </c>
      <c r="W20" s="11" t="n"/>
      <c r="X20" s="11" t="n"/>
      <c r="Y20" s="11" t="n"/>
      <c r="Z20" s="11" t="n"/>
      <c r="AA20" s="12" t="n"/>
      <c r="AB20" s="14" t="inlineStr">
        <is>
          <t>扱い</t>
        </is>
      </c>
      <c r="AC20" s="11" t="n"/>
      <c r="AD20" s="11" t="n"/>
      <c r="AE20" s="11" t="n"/>
      <c r="AF20" s="11" t="n"/>
      <c r="AG20" s="12" t="n"/>
      <c r="AH20" s="14" t="inlineStr">
        <is>
          <t>担当</t>
        </is>
      </c>
      <c r="AI20" s="12" t="n"/>
      <c r="AJ20" s="14" t="inlineStr">
        <is>
          <t>期限</t>
        </is>
      </c>
      <c r="AK20" s="11" t="n"/>
      <c r="AL20" s="11" t="n"/>
      <c r="AM20" s="12" t="n"/>
      <c r="AN20" s="14" t="inlineStr">
        <is>
          <t>閉じた日</t>
        </is>
      </c>
      <c r="AO20" s="11" t="n"/>
      <c r="AP20" s="11" t="n"/>
      <c r="AQ20" s="12" t="n"/>
      <c r="AR20" s="14" t="inlineStr">
        <is>
          <t>閉じた内容</t>
        </is>
      </c>
      <c r="AS20" s="11" t="n"/>
      <c r="AT20" s="11" t="n"/>
      <c r="AU20" s="11" t="n"/>
      <c r="AV20" s="11" t="n"/>
      <c r="AW20" s="12" t="n"/>
      <c r="AX20" s="14" t="inlineStr">
        <is>
          <t>状態</t>
        </is>
      </c>
      <c r="AY20" s="11" t="n"/>
      <c r="AZ20" s="12" t="n"/>
      <c r="BA20" s="14" t="inlineStr">
        <is>
          <t>期限まで</t>
        </is>
      </c>
      <c r="BB20" s="11" t="n"/>
      <c r="BC20" s="12" t="n"/>
      <c r="BD20" s="14" t="inlineStr">
        <is>
          <t>閉じるまで</t>
        </is>
      </c>
      <c r="BE20" s="11" t="n"/>
      <c r="BF20" s="12" t="n"/>
      <c r="BG20" s="14" t="inlineStr">
        <is>
          <t>全工程</t>
        </is>
      </c>
      <c r="BH20" s="12" t="n"/>
      <c r="BI20" s="14" t="inlineStr">
        <is>
          <t>同じ工程</t>
        </is>
      </c>
      <c r="BJ20" s="11" t="n"/>
      <c r="BK20" s="12" t="n"/>
    </row>
    <row r="21" hidden="1" ht="0.1" customHeight="1"/>
    <row r="22" ht="72" customHeight="1">
      <c r="A22" s="8" t="inlineStr">
        <is>
          <t>指-001</t>
        </is>
      </c>
      <c r="B22" s="12" t="n"/>
      <c r="C22" s="22" t="n">
        <v>46301</v>
      </c>
      <c r="D22" s="11" t="n"/>
      <c r="E22" s="11" t="n"/>
      <c r="F22" s="12" t="n"/>
      <c r="G22" s="8" t="inlineStr">
        <is>
          <t>裁断</t>
        </is>
      </c>
      <c r="H22" s="11" t="n"/>
      <c r="I22" s="12" t="n"/>
      <c r="J22" s="8" t="inlineStr">
        <is>
          <t>記録の空欄</t>
        </is>
      </c>
      <c r="K22" s="11" t="n"/>
      <c r="L22" s="11" t="n"/>
      <c r="M22" s="12" t="n"/>
      <c r="N22" s="16" t="inlineStr">
        <is>
          <t>検査記録の測定値の欄が3行空いていた</t>
        </is>
      </c>
      <c r="O22" s="11" t="n"/>
      <c r="P22" s="11" t="n"/>
      <c r="Q22" s="11" t="n"/>
      <c r="R22" s="11" t="n"/>
      <c r="S22" s="11" t="n"/>
      <c r="T22" s="11" t="n"/>
      <c r="U22" s="12" t="n"/>
      <c r="V22" s="16" t="inlineStr">
        <is>
          <t>記入した人に確認。測った値が残っておらず、そのロットを測り直した</t>
        </is>
      </c>
      <c r="W22" s="11" t="n"/>
      <c r="X22" s="11" t="n"/>
      <c r="Y22" s="11" t="n"/>
      <c r="Z22" s="11" t="n"/>
      <c r="AA22" s="12" t="n"/>
      <c r="AB22" s="8" t="inlineStr">
        <is>
          <t>その場で直した</t>
        </is>
      </c>
      <c r="AC22" s="11" t="n"/>
      <c r="AD22" s="11" t="n"/>
      <c r="AE22" s="11" t="n"/>
      <c r="AF22" s="11" t="n"/>
      <c r="AG22" s="12" t="n"/>
      <c r="AH22" s="8" t="inlineStr">
        <is>
          <t>Bさん</t>
        </is>
      </c>
      <c r="AI22" s="12" t="n"/>
      <c r="AJ22" s="22" t="n"/>
      <c r="AK22" s="11" t="n"/>
      <c r="AL22" s="11" t="n"/>
      <c r="AM22" s="12" t="n"/>
      <c r="AN22" s="22" t="n">
        <v>46301</v>
      </c>
      <c r="AO22" s="11" t="n"/>
      <c r="AP22" s="11" t="n"/>
      <c r="AQ22" s="12" t="n"/>
      <c r="AR22" s="16" t="inlineStr">
        <is>
          <t>測り直して記入</t>
        </is>
      </c>
      <c r="AS22" s="11" t="n"/>
      <c r="AT22" s="11" t="n"/>
      <c r="AU22" s="11" t="n"/>
      <c r="AV22" s="11" t="n"/>
      <c r="AW22" s="12" t="n"/>
      <c r="AX22" s="7">
        <f>IF(AND($C22="",$N22=""),"",IF($AN22&lt;&gt;"","完了",IF($AB22="その場で直した","完了",IF($AB22="安全の担当へ渡した","渡し済み",IF($AB22&lt;&gt;"記録に回す","扱いを選ぶ",IF(NOT(ISNUMBER($AJ22)),"期限なし",IF($AJ22&lt;$BH$1,"期限超過","対応中")))))))</f>
        <v/>
      </c>
      <c r="AY22" s="11" t="n"/>
      <c r="AZ22" s="12" t="n"/>
      <c r="BA22" s="25">
        <f>IF(OR($AX22="対応中",$AX22="期限超過"),$AJ22-$BH$1,"")</f>
        <v/>
      </c>
      <c r="BB22" s="11" t="n"/>
      <c r="BC22" s="12" t="n"/>
      <c r="BD22" s="26">
        <f>IF(AND(ISNUMBER($C22),ISNUMBER($AN22)),$AN22-$C22,"")</f>
        <v/>
      </c>
      <c r="BE22" s="11" t="n"/>
      <c r="BF22" s="12" t="n"/>
      <c r="BG22" s="7">
        <f>IF($J22="","",COUNTIFS($J$22:$J$28,$J22))</f>
        <v/>
      </c>
      <c r="BH22" s="12" t="n"/>
      <c r="BI22" s="7">
        <f>IF($J22="","",COUNTIFS($J$22:$J$28,$J22,$G$22:$G$28,$G22))</f>
        <v/>
      </c>
      <c r="BJ22" s="11" t="n"/>
      <c r="BK22" s="12" t="n"/>
    </row>
    <row r="23" ht="56" customHeight="1">
      <c r="A23" s="8" t="inlineStr">
        <is>
          <t>指-002</t>
        </is>
      </c>
      <c r="B23" s="12" t="n"/>
      <c r="C23" s="22" t="n">
        <v>46301</v>
      </c>
      <c r="D23" s="11" t="n"/>
      <c r="E23" s="11" t="n"/>
      <c r="F23" s="12" t="n"/>
      <c r="G23" s="8" t="inlineStr">
        <is>
          <t>成形</t>
        </is>
      </c>
      <c r="H23" s="11" t="n"/>
      <c r="I23" s="12" t="n"/>
      <c r="J23" s="8" t="inlineStr">
        <is>
          <t>手順どおり</t>
        </is>
      </c>
      <c r="K23" s="11" t="n"/>
      <c r="L23" s="11" t="n"/>
      <c r="M23" s="12" t="n"/>
      <c r="N23" s="16" t="inlineStr">
        <is>
          <t>標準の手順3（金型温度の確認）を飛ばして、型締めから始めていた</t>
        </is>
      </c>
      <c r="O23" s="11" t="n"/>
      <c r="P23" s="11" t="n"/>
      <c r="Q23" s="11" t="n"/>
      <c r="R23" s="11" t="n"/>
      <c r="S23" s="11" t="n"/>
      <c r="T23" s="11" t="n"/>
      <c r="U23" s="12" t="n"/>
      <c r="V23" s="16" t="inlineStr">
        <is>
          <t>その場で、標準の該当箇所を作業者と見た</t>
        </is>
      </c>
      <c r="W23" s="11" t="n"/>
      <c r="X23" s="11" t="n"/>
      <c r="Y23" s="11" t="n"/>
      <c r="Z23" s="11" t="n"/>
      <c r="AA23" s="12" t="n"/>
      <c r="AB23" s="8" t="inlineStr">
        <is>
          <t>記録に回す</t>
        </is>
      </c>
      <c r="AC23" s="11" t="n"/>
      <c r="AD23" s="11" t="n"/>
      <c r="AE23" s="11" t="n"/>
      <c r="AF23" s="11" t="n"/>
      <c r="AG23" s="12" t="n"/>
      <c r="AH23" s="8" t="inlineStr">
        <is>
          <t>Bさん</t>
        </is>
      </c>
      <c r="AI23" s="12" t="n"/>
      <c r="AJ23" s="22" t="n">
        <v>46311</v>
      </c>
      <c r="AK23" s="11" t="n"/>
      <c r="AL23" s="11" t="n"/>
      <c r="AM23" s="12" t="n"/>
      <c r="AN23" s="22" t="n">
        <v>46310</v>
      </c>
      <c r="AO23" s="11" t="n"/>
      <c r="AP23" s="11" t="n"/>
      <c r="AQ23" s="12" t="n"/>
      <c r="AR23" s="16" t="inlineStr">
        <is>
          <t>手順3を作業台の掲示に足し、全員で読み合わせ</t>
        </is>
      </c>
      <c r="AS23" s="11" t="n"/>
      <c r="AT23" s="11" t="n"/>
      <c r="AU23" s="11" t="n"/>
      <c r="AV23" s="11" t="n"/>
      <c r="AW23" s="12" t="n"/>
      <c r="AX23" s="7">
        <f>IF(AND($C23="",$N23=""),"",IF($AN23&lt;&gt;"","完了",IF($AB23="その場で直した","完了",IF($AB23="安全の担当へ渡した","渡し済み",IF($AB23&lt;&gt;"記録に回す","扱いを選ぶ",IF(NOT(ISNUMBER($AJ23)),"期限なし",IF($AJ23&lt;$BH$1,"期限超過","対応中")))))))</f>
        <v/>
      </c>
      <c r="AY23" s="11" t="n"/>
      <c r="AZ23" s="12" t="n"/>
      <c r="BA23" s="25">
        <f>IF(OR($AX23="対応中",$AX23="期限超過"),$AJ23-$BH$1,"")</f>
        <v/>
      </c>
      <c r="BB23" s="11" t="n"/>
      <c r="BC23" s="12" t="n"/>
      <c r="BD23" s="26">
        <f>IF(AND(ISNUMBER($C23),ISNUMBER($AN23)),$AN23-$C23,"")</f>
        <v/>
      </c>
      <c r="BE23" s="11" t="n"/>
      <c r="BF23" s="12" t="n"/>
      <c r="BG23" s="7">
        <f>IF($J23="","",COUNTIFS($J$22:$J$28,$J23))</f>
        <v/>
      </c>
      <c r="BH23" s="12" t="n"/>
      <c r="BI23" s="7">
        <f>IF($J23="","",COUNTIFS($J$22:$J$28,$J23,$G$22:$G$28,$G23))</f>
        <v/>
      </c>
      <c r="BJ23" s="11" t="n"/>
      <c r="BK23" s="12" t="n"/>
    </row>
    <row r="24" ht="56" customHeight="1">
      <c r="A24" s="8" t="inlineStr">
        <is>
          <t>指-003</t>
        </is>
      </c>
      <c r="B24" s="12" t="n"/>
      <c r="C24" s="22" t="n">
        <v>46301</v>
      </c>
      <c r="D24" s="11" t="n"/>
      <c r="E24" s="11" t="n"/>
      <c r="F24" s="12" t="n"/>
      <c r="G24" s="8" t="inlineStr">
        <is>
          <t>成形</t>
        </is>
      </c>
      <c r="H24" s="11" t="n"/>
      <c r="I24" s="12" t="n"/>
      <c r="J24" s="8" t="inlineStr">
        <is>
          <t>識別と表示</t>
        </is>
      </c>
      <c r="K24" s="11" t="n"/>
      <c r="L24" s="11" t="n"/>
      <c r="M24" s="12" t="n"/>
      <c r="N24" s="16" t="inlineStr">
        <is>
          <t>不適合品の箱に表示がなく、良品の箱の隣に置いてあった</t>
        </is>
      </c>
      <c r="O24" s="11" t="n"/>
      <c r="P24" s="11" t="n"/>
      <c r="Q24" s="11" t="n"/>
      <c r="R24" s="11" t="n"/>
      <c r="S24" s="11" t="n"/>
      <c r="T24" s="11" t="n"/>
      <c r="U24" s="12" t="n"/>
      <c r="V24" s="16" t="inlineStr">
        <is>
          <t>表示を貼り、置き場を分けた</t>
        </is>
      </c>
      <c r="W24" s="11" t="n"/>
      <c r="X24" s="11" t="n"/>
      <c r="Y24" s="11" t="n"/>
      <c r="Z24" s="11" t="n"/>
      <c r="AA24" s="12" t="n"/>
      <c r="AB24" s="8" t="inlineStr">
        <is>
          <t>その場で直した</t>
        </is>
      </c>
      <c r="AC24" s="11" t="n"/>
      <c r="AD24" s="11" t="n"/>
      <c r="AE24" s="11" t="n"/>
      <c r="AF24" s="11" t="n"/>
      <c r="AG24" s="12" t="n"/>
      <c r="AH24" s="8" t="inlineStr">
        <is>
          <t>Bさん</t>
        </is>
      </c>
      <c r="AI24" s="12" t="n"/>
      <c r="AJ24" s="22" t="n"/>
      <c r="AK24" s="11" t="n"/>
      <c r="AL24" s="11" t="n"/>
      <c r="AM24" s="12" t="n"/>
      <c r="AN24" s="22" t="n">
        <v>46301</v>
      </c>
      <c r="AO24" s="11" t="n"/>
      <c r="AP24" s="11" t="n"/>
      <c r="AQ24" s="12" t="n"/>
      <c r="AR24" s="16" t="inlineStr">
        <is>
          <t>表示を貼り、置き場を分けた</t>
        </is>
      </c>
      <c r="AS24" s="11" t="n"/>
      <c r="AT24" s="11" t="n"/>
      <c r="AU24" s="11" t="n"/>
      <c r="AV24" s="11" t="n"/>
      <c r="AW24" s="12" t="n"/>
      <c r="AX24" s="7">
        <f>IF(AND($C24="",$N24=""),"",IF($AN24&lt;&gt;"","完了",IF($AB24="その場で直した","完了",IF($AB24="安全の担当へ渡した","渡し済み",IF($AB24&lt;&gt;"記録に回す","扱いを選ぶ",IF(NOT(ISNUMBER($AJ24)),"期限なし",IF($AJ24&lt;$BH$1,"期限超過","対応中")))))))</f>
        <v/>
      </c>
      <c r="AY24" s="11" t="n"/>
      <c r="AZ24" s="12" t="n"/>
      <c r="BA24" s="25">
        <f>IF(OR($AX24="対応中",$AX24="期限超過"),$AJ24-$BH$1,"")</f>
        <v/>
      </c>
      <c r="BB24" s="11" t="n"/>
      <c r="BC24" s="12" t="n"/>
      <c r="BD24" s="26">
        <f>IF(AND(ISNUMBER($C24),ISNUMBER($AN24)),$AN24-$C24,"")</f>
        <v/>
      </c>
      <c r="BE24" s="11" t="n"/>
      <c r="BF24" s="12" t="n"/>
      <c r="BG24" s="7">
        <f>IF($J24="","",COUNTIFS($J$22:$J$28,$J24))</f>
        <v/>
      </c>
      <c r="BH24" s="12" t="n"/>
      <c r="BI24" s="7">
        <f>IF($J24="","",COUNTIFS($J$22:$J$28,$J24,$G$22:$G$28,$G24))</f>
        <v/>
      </c>
      <c r="BJ24" s="11" t="n"/>
      <c r="BK24" s="12" t="n"/>
    </row>
    <row r="25" ht="56" customHeight="1">
      <c r="A25" s="8" t="inlineStr">
        <is>
          <t>指-004</t>
        </is>
      </c>
      <c r="B25" s="12" t="n"/>
      <c r="C25" s="22" t="n">
        <v>46308</v>
      </c>
      <c r="D25" s="11" t="n"/>
      <c r="E25" s="11" t="n"/>
      <c r="F25" s="12" t="n"/>
      <c r="G25" s="8" t="inlineStr">
        <is>
          <t>組立</t>
        </is>
      </c>
      <c r="H25" s="11" t="n"/>
      <c r="I25" s="12" t="n"/>
      <c r="J25" s="8" t="inlineStr">
        <is>
          <t>測定器の校正</t>
        </is>
      </c>
      <c r="K25" s="11" t="n"/>
      <c r="L25" s="11" t="n"/>
      <c r="M25" s="12" t="n"/>
      <c r="N25" s="16" t="inlineStr">
        <is>
          <t>ノギスの校正ラベルの期限が、先月末で切れていた</t>
        </is>
      </c>
      <c r="O25" s="11" t="n"/>
      <c r="P25" s="11" t="n"/>
      <c r="Q25" s="11" t="n"/>
      <c r="R25" s="11" t="n"/>
      <c r="S25" s="11" t="n"/>
      <c r="T25" s="11" t="n"/>
      <c r="U25" s="12" t="n"/>
      <c r="V25" s="16" t="inlineStr">
        <is>
          <t>使用を止めて、予備のノギスに替えた</t>
        </is>
      </c>
      <c r="W25" s="11" t="n"/>
      <c r="X25" s="11" t="n"/>
      <c r="Y25" s="11" t="n"/>
      <c r="Z25" s="11" t="n"/>
      <c r="AA25" s="12" t="n"/>
      <c r="AB25" s="8" t="inlineStr">
        <is>
          <t>記録に回す</t>
        </is>
      </c>
      <c r="AC25" s="11" t="n"/>
      <c r="AD25" s="11" t="n"/>
      <c r="AE25" s="11" t="n"/>
      <c r="AF25" s="11" t="n"/>
      <c r="AG25" s="12" t="n"/>
      <c r="AH25" s="8" t="inlineStr">
        <is>
          <t>Aさん</t>
        </is>
      </c>
      <c r="AI25" s="12" t="n"/>
      <c r="AJ25" s="22" t="n">
        <v>46318</v>
      </c>
      <c r="AK25" s="11" t="n"/>
      <c r="AL25" s="11" t="n"/>
      <c r="AM25" s="12" t="n"/>
      <c r="AN25" s="22" t="n"/>
      <c r="AO25" s="11" t="n"/>
      <c r="AP25" s="11" t="n"/>
      <c r="AQ25" s="12" t="n"/>
      <c r="AR25" s="16" t="n"/>
      <c r="AS25" s="11" t="n"/>
      <c r="AT25" s="11" t="n"/>
      <c r="AU25" s="11" t="n"/>
      <c r="AV25" s="11" t="n"/>
      <c r="AW25" s="12" t="n"/>
      <c r="AX25" s="7">
        <f>IF(AND($C25="",$N25=""),"",IF($AN25&lt;&gt;"","完了",IF($AB25="その場で直した","完了",IF($AB25="安全の担当へ渡した","渡し済み",IF($AB25&lt;&gt;"記録に回す","扱いを選ぶ",IF(NOT(ISNUMBER($AJ25)),"期限なし",IF($AJ25&lt;$BH$1,"期限超過","対応中")))))))</f>
        <v/>
      </c>
      <c r="AY25" s="11" t="n"/>
      <c r="AZ25" s="12" t="n"/>
      <c r="BA25" s="25">
        <f>IF(OR($AX25="対応中",$AX25="期限超過"),$AJ25-$BH$1,"")</f>
        <v/>
      </c>
      <c r="BB25" s="11" t="n"/>
      <c r="BC25" s="12" t="n"/>
      <c r="BD25" s="26">
        <f>IF(AND(ISNUMBER($C25),ISNUMBER($AN25)),$AN25-$C25,"")</f>
        <v/>
      </c>
      <c r="BE25" s="11" t="n"/>
      <c r="BF25" s="12" t="n"/>
      <c r="BG25" s="7">
        <f>IF($J25="","",COUNTIFS($J$22:$J$28,$J25))</f>
        <v/>
      </c>
      <c r="BH25" s="12" t="n"/>
      <c r="BI25" s="7">
        <f>IF($J25="","",COUNTIFS($J$22:$J$28,$J25,$G$22:$G$28,$G25))</f>
        <v/>
      </c>
      <c r="BJ25" s="11" t="n"/>
      <c r="BK25" s="12" t="n"/>
    </row>
    <row r="26" ht="56" customHeight="1">
      <c r="A26" s="8" t="inlineStr">
        <is>
          <t>指-005</t>
        </is>
      </c>
      <c r="B26" s="12" t="n"/>
      <c r="C26" s="22" t="n">
        <v>46315</v>
      </c>
      <c r="D26" s="11" t="n"/>
      <c r="E26" s="11" t="n"/>
      <c r="F26" s="12" t="n"/>
      <c r="G26" s="8" t="inlineStr">
        <is>
          <t>裁断</t>
        </is>
      </c>
      <c r="H26" s="11" t="n"/>
      <c r="I26" s="12" t="n"/>
      <c r="J26" s="8" t="inlineStr">
        <is>
          <t>記録の空欄</t>
        </is>
      </c>
      <c r="K26" s="11" t="n"/>
      <c r="L26" s="11" t="n"/>
      <c r="M26" s="12" t="n"/>
      <c r="N26" s="16" t="inlineStr">
        <is>
          <t>検査記録の判定欄が2か所空いていた。10/6 と同じ様式</t>
        </is>
      </c>
      <c r="O26" s="11" t="n"/>
      <c r="P26" s="11" t="n"/>
      <c r="Q26" s="11" t="n"/>
      <c r="R26" s="11" t="n"/>
      <c r="S26" s="11" t="n"/>
      <c r="T26" s="11" t="n"/>
      <c r="U26" s="12" t="n"/>
      <c r="V26" s="16" t="inlineStr">
        <is>
          <t>記入した人に確認して記入してもらった</t>
        </is>
      </c>
      <c r="W26" s="11" t="n"/>
      <c r="X26" s="11" t="n"/>
      <c r="Y26" s="11" t="n"/>
      <c r="Z26" s="11" t="n"/>
      <c r="AA26" s="12" t="n"/>
      <c r="AB26" s="8" t="inlineStr">
        <is>
          <t>記録に回す</t>
        </is>
      </c>
      <c r="AC26" s="11" t="n"/>
      <c r="AD26" s="11" t="n"/>
      <c r="AE26" s="11" t="n"/>
      <c r="AF26" s="11" t="n"/>
      <c r="AG26" s="12" t="n"/>
      <c r="AH26" s="8" t="inlineStr">
        <is>
          <t>Aさん</t>
        </is>
      </c>
      <c r="AI26" s="12" t="n"/>
      <c r="AJ26" s="22" t="n"/>
      <c r="AK26" s="11" t="n"/>
      <c r="AL26" s="11" t="n"/>
      <c r="AM26" s="12" t="n"/>
      <c r="AN26" s="22" t="n"/>
      <c r="AO26" s="11" t="n"/>
      <c r="AP26" s="11" t="n"/>
      <c r="AQ26" s="12" t="n"/>
      <c r="AR26" s="16" t="n"/>
      <c r="AS26" s="11" t="n"/>
      <c r="AT26" s="11" t="n"/>
      <c r="AU26" s="11" t="n"/>
      <c r="AV26" s="11" t="n"/>
      <c r="AW26" s="12" t="n"/>
      <c r="AX26" s="7">
        <f>IF(AND($C26="",$N26=""),"",IF($AN26&lt;&gt;"","完了",IF($AB26="その場で直した","完了",IF($AB26="安全の担当へ渡した","渡し済み",IF($AB26&lt;&gt;"記録に回す","扱いを選ぶ",IF(NOT(ISNUMBER($AJ26)),"期限なし",IF($AJ26&lt;$BH$1,"期限超過","対応中")))))))</f>
        <v/>
      </c>
      <c r="AY26" s="11" t="n"/>
      <c r="AZ26" s="12" t="n"/>
      <c r="BA26" s="25">
        <f>IF(OR($AX26="対応中",$AX26="期限超過"),$AJ26-$BH$1,"")</f>
        <v/>
      </c>
      <c r="BB26" s="11" t="n"/>
      <c r="BC26" s="12" t="n"/>
      <c r="BD26" s="26">
        <f>IF(AND(ISNUMBER($C26),ISNUMBER($AN26)),$AN26-$C26,"")</f>
        <v/>
      </c>
      <c r="BE26" s="11" t="n"/>
      <c r="BF26" s="12" t="n"/>
      <c r="BG26" s="7">
        <f>IF($J26="","",COUNTIFS($J$22:$J$28,$J26))</f>
        <v/>
      </c>
      <c r="BH26" s="12" t="n"/>
      <c r="BI26" s="7">
        <f>IF($J26="","",COUNTIFS($J$22:$J$28,$J26,$G$22:$G$28,$G26))</f>
        <v/>
      </c>
      <c r="BJ26" s="11" t="n"/>
      <c r="BK26" s="12" t="n"/>
    </row>
    <row r="27" ht="56" customHeight="1">
      <c r="A27" s="8" t="inlineStr">
        <is>
          <t>指-006</t>
        </is>
      </c>
      <c r="B27" s="12" t="n"/>
      <c r="C27" s="22" t="n">
        <v>46315</v>
      </c>
      <c r="D27" s="11" t="n"/>
      <c r="E27" s="11" t="n"/>
      <c r="F27" s="12" t="n"/>
      <c r="G27" s="8" t="inlineStr">
        <is>
          <t>最終検査</t>
        </is>
      </c>
      <c r="H27" s="11" t="n"/>
      <c r="I27" s="12" t="n"/>
      <c r="J27" s="8" t="inlineStr">
        <is>
          <t>記録の空欄</t>
        </is>
      </c>
      <c r="K27" s="11" t="n"/>
      <c r="L27" s="11" t="n"/>
      <c r="M27" s="12" t="n"/>
      <c r="N27" s="16" t="inlineStr">
        <is>
          <t>出荷前の検査表で、合否の欄が空いたロットが1件あった</t>
        </is>
      </c>
      <c r="O27" s="11" t="n"/>
      <c r="P27" s="11" t="n"/>
      <c r="Q27" s="11" t="n"/>
      <c r="R27" s="11" t="n"/>
      <c r="S27" s="11" t="n"/>
      <c r="T27" s="11" t="n"/>
      <c r="U27" s="12" t="n"/>
      <c r="V27" s="16" t="inlineStr">
        <is>
          <t>そのロットを出荷待ちにして、検査員に確認した</t>
        </is>
      </c>
      <c r="W27" s="11" t="n"/>
      <c r="X27" s="11" t="n"/>
      <c r="Y27" s="11" t="n"/>
      <c r="Z27" s="11" t="n"/>
      <c r="AA27" s="12" t="n"/>
      <c r="AB27" s="8" t="inlineStr">
        <is>
          <t>記録に回す</t>
        </is>
      </c>
      <c r="AC27" s="11" t="n"/>
      <c r="AD27" s="11" t="n"/>
      <c r="AE27" s="11" t="n"/>
      <c r="AF27" s="11" t="n"/>
      <c r="AG27" s="12" t="n"/>
      <c r="AH27" s="8" t="inlineStr">
        <is>
          <t>Cさん</t>
        </is>
      </c>
      <c r="AI27" s="12" t="n"/>
      <c r="AJ27" s="22" t="n">
        <v>46332</v>
      </c>
      <c r="AK27" s="11" t="n"/>
      <c r="AL27" s="11" t="n"/>
      <c r="AM27" s="12" t="n"/>
      <c r="AN27" s="22" t="n"/>
      <c r="AO27" s="11" t="n"/>
      <c r="AP27" s="11" t="n"/>
      <c r="AQ27" s="12" t="n"/>
      <c r="AR27" s="16" t="n"/>
      <c r="AS27" s="11" t="n"/>
      <c r="AT27" s="11" t="n"/>
      <c r="AU27" s="11" t="n"/>
      <c r="AV27" s="11" t="n"/>
      <c r="AW27" s="12" t="n"/>
      <c r="AX27" s="7">
        <f>IF(AND($C27="",$N27=""),"",IF($AN27&lt;&gt;"","完了",IF($AB27="その場で直した","完了",IF($AB27="安全の担当へ渡した","渡し済み",IF($AB27&lt;&gt;"記録に回す","扱いを選ぶ",IF(NOT(ISNUMBER($AJ27)),"期限なし",IF($AJ27&lt;$BH$1,"期限超過","対応中")))))))</f>
        <v/>
      </c>
      <c r="AY27" s="11" t="n"/>
      <c r="AZ27" s="12" t="n"/>
      <c r="BA27" s="25">
        <f>IF(OR($AX27="対応中",$AX27="期限超過"),$AJ27-$BH$1,"")</f>
        <v/>
      </c>
      <c r="BB27" s="11" t="n"/>
      <c r="BC27" s="12" t="n"/>
      <c r="BD27" s="26">
        <f>IF(AND(ISNUMBER($C27),ISNUMBER($AN27)),$AN27-$C27,"")</f>
        <v/>
      </c>
      <c r="BE27" s="11" t="n"/>
      <c r="BF27" s="12" t="n"/>
      <c r="BG27" s="7">
        <f>IF($J27="","",COUNTIFS($J$22:$J$28,$J27))</f>
        <v/>
      </c>
      <c r="BH27" s="12" t="n"/>
      <c r="BI27" s="7">
        <f>IF($J27="","",COUNTIFS($J$22:$J$28,$J27,$G$22:$G$28,$G27))</f>
        <v/>
      </c>
      <c r="BJ27" s="11" t="n"/>
      <c r="BK27" s="12" t="n"/>
    </row>
    <row r="28" ht="56" customHeight="1">
      <c r="A28" s="8" t="inlineStr">
        <is>
          <t>指-007</t>
        </is>
      </c>
      <c r="B28" s="12" t="n"/>
      <c r="C28" s="22" t="n">
        <v>46322</v>
      </c>
      <c r="D28" s="11" t="n"/>
      <c r="E28" s="11" t="n"/>
      <c r="F28" s="12" t="n"/>
      <c r="G28" s="8" t="inlineStr">
        <is>
          <t>裁断</t>
        </is>
      </c>
      <c r="H28" s="11" t="n"/>
      <c r="I28" s="12" t="n"/>
      <c r="J28" s="8" t="inlineStr">
        <is>
          <t>設備の条件</t>
        </is>
      </c>
      <c r="K28" s="11" t="n"/>
      <c r="L28" s="11" t="n"/>
      <c r="M28" s="12" t="n"/>
      <c r="N28" s="16" t="inlineStr">
        <is>
          <t>裁断機の安全カバーの表示灯が点いていなかった</t>
        </is>
      </c>
      <c r="O28" s="11" t="n"/>
      <c r="P28" s="11" t="n"/>
      <c r="Q28" s="11" t="n"/>
      <c r="R28" s="11" t="n"/>
      <c r="S28" s="11" t="n"/>
      <c r="T28" s="11" t="n"/>
      <c r="U28" s="12" t="n"/>
      <c r="V28" s="16" t="inlineStr">
        <is>
          <t>使用を止めて、安全の担当へ連絡した</t>
        </is>
      </c>
      <c r="W28" s="11" t="n"/>
      <c r="X28" s="11" t="n"/>
      <c r="Y28" s="11" t="n"/>
      <c r="Z28" s="11" t="n"/>
      <c r="AA28" s="12" t="n"/>
      <c r="AB28" s="8" t="inlineStr">
        <is>
          <t>安全の担当へ渡した</t>
        </is>
      </c>
      <c r="AC28" s="11" t="n"/>
      <c r="AD28" s="11" t="n"/>
      <c r="AE28" s="11" t="n"/>
      <c r="AF28" s="11" t="n"/>
      <c r="AG28" s="12" t="n"/>
      <c r="AH28" s="8" t="inlineStr">
        <is>
          <t>Aさん</t>
        </is>
      </c>
      <c r="AI28" s="12" t="n"/>
      <c r="AJ28" s="22" t="n"/>
      <c r="AK28" s="11" t="n"/>
      <c r="AL28" s="11" t="n"/>
      <c r="AM28" s="12" t="n"/>
      <c r="AN28" s="22" t="n"/>
      <c r="AO28" s="11" t="n"/>
      <c r="AP28" s="11" t="n"/>
      <c r="AQ28" s="12" t="n"/>
      <c r="AR28" s="16" t="n"/>
      <c r="AS28" s="11" t="n"/>
      <c r="AT28" s="11" t="n"/>
      <c r="AU28" s="11" t="n"/>
      <c r="AV28" s="11" t="n"/>
      <c r="AW28" s="12" t="n"/>
      <c r="AX28" s="7">
        <f>IF(AND($C28="",$N28=""),"",IF($AN28&lt;&gt;"","完了",IF($AB28="その場で直した","完了",IF($AB28="安全の担当へ渡した","渡し済み",IF($AB28&lt;&gt;"記録に回す","扱いを選ぶ",IF(NOT(ISNUMBER($AJ28)),"期限なし",IF($AJ28&lt;$BH$1,"期限超過","対応中")))))))</f>
        <v/>
      </c>
      <c r="AY28" s="11" t="n"/>
      <c r="AZ28" s="12" t="n"/>
      <c r="BA28" s="25">
        <f>IF(OR($AX28="対応中",$AX28="期限超過"),$AJ28-$BH$1,"")</f>
        <v/>
      </c>
      <c r="BB28" s="11" t="n"/>
      <c r="BC28" s="12" t="n"/>
      <c r="BD28" s="26">
        <f>IF(AND(ISNUMBER($C28),ISNUMBER($AN28)),$AN28-$C28,"")</f>
        <v/>
      </c>
      <c r="BE28" s="11" t="n"/>
      <c r="BF28" s="12" t="n"/>
      <c r="BG28" s="7">
        <f>IF($J28="","",COUNTIFS($J$22:$J$28,$J28))</f>
        <v/>
      </c>
      <c r="BH28" s="12" t="n"/>
      <c r="BI28" s="7">
        <f>IF($J28="","",COUNTIFS($J$22:$J$28,$J28,$G$22:$G$28,$G28))</f>
        <v/>
      </c>
      <c r="BJ28" s="11" t="n"/>
      <c r="BK28" s="12" t="n"/>
    </row>
    <row r="29" ht="10" customHeight="1"/>
    <row r="30" ht="20" customHeight="1">
      <c r="A30" s="29" t="inlineStr">
        <is>
          <t>この例の見方</t>
        </is>
      </c>
    </row>
    <row r="31" ht="18" customHeight="1">
      <c r="A31" s="30" t="inlineStr">
        <is>
          <t>2026/10/22 の受入検査（パトロール記録）：×が1つあるのに、指摘の一覧に書いていません。「照合」に「一覧に1件足りない」と出て、薄い黄色になります。</t>
        </is>
      </c>
    </row>
    <row r="32" ht="18" customHeight="1">
      <c r="A32" s="30" t="inlineStr">
        <is>
          <t>指-001・指-003：その場で直した指摘です。閉じた日を書かなくても「完了」になり、灰色の字になります。</t>
        </is>
      </c>
    </row>
    <row r="33" ht="18" customHeight="1">
      <c r="A33" s="30" t="inlineStr">
        <is>
          <t>指-002：記録に回し、期限の前に閉じました。閉じた日を書いたので「完了」で、閉じるまでの日数が出ます。</t>
        </is>
      </c>
    </row>
    <row r="34" ht="18" customHeight="1">
      <c r="A34" s="30" t="inlineStr">
        <is>
          <t>指-004：期限を過ぎても閉じていません。「期限超過」になり、状態・期限まで・期限の欄が濃い黄色です。</t>
        </is>
      </c>
    </row>
    <row r="35" ht="18" customHeight="1">
      <c r="A35" s="30" t="inlineStr">
        <is>
          <t>指-005：記録に回したのに、期限が空欄です。「期限なし」になり、薄い黄色で目立ちます。</t>
        </is>
      </c>
    </row>
    <row r="36" ht="18" customHeight="1">
      <c r="A36" s="30" t="inlineStr">
        <is>
          <t>指-006：期限まで、あと7日です。</t>
        </is>
      </c>
    </row>
    <row r="37" ht="18" customHeight="1">
      <c r="A37" s="30" t="inlineStr">
        <is>
          <t>指-007：安全に関わる指摘なので、安全の担当へ渡しました。「渡し済み」で、この表では追いません。</t>
        </is>
      </c>
    </row>
    <row r="38" ht="18" customHeight="1">
      <c r="A38" s="30" t="inlineStr">
        <is>
          <t>「記録の空欄」の指摘が3件（裁断では2件）あります。同じ項目の件数が濃い黄色です。人が守っていないと決めつける前に、様式の書き方や記入の手間から見直します。</t>
        </is>
      </c>
    </row>
  </sheetData>
  <mergeCells count="304">
    <mergeCell ref="Q13:R13"/>
    <mergeCell ref="I14:L14"/>
    <mergeCell ref="AI13:AJ13"/>
    <mergeCell ref="AN27:AQ27"/>
    <mergeCell ref="AK15:AM15"/>
    <mergeCell ref="AS7:BK7"/>
    <mergeCell ref="U15:V15"/>
    <mergeCell ref="W15:X15"/>
    <mergeCell ref="AJ26:AM26"/>
    <mergeCell ref="AA13:AB13"/>
    <mergeCell ref="O15:P15"/>
    <mergeCell ref="Y15:Z15"/>
    <mergeCell ref="AC13:AD13"/>
    <mergeCell ref="BG23:BH23"/>
    <mergeCell ref="A6:BK6"/>
    <mergeCell ref="A13:D13"/>
    <mergeCell ref="G24:I24"/>
    <mergeCell ref="AG7:AR7"/>
    <mergeCell ref="AA15:AB15"/>
    <mergeCell ref="BI24:BK24"/>
    <mergeCell ref="AC15:AD15"/>
    <mergeCell ref="BD25:BF25"/>
    <mergeCell ref="M10:N10"/>
    <mergeCell ref="AH20:AI20"/>
    <mergeCell ref="V26:AA26"/>
    <mergeCell ref="AX28:AZ28"/>
    <mergeCell ref="A15:D15"/>
    <mergeCell ref="A1:AR1"/>
    <mergeCell ref="AI14:AJ14"/>
    <mergeCell ref="G26:I26"/>
    <mergeCell ref="Y10:Z10"/>
    <mergeCell ref="C24:F24"/>
    <mergeCell ref="AC8:AD8"/>
    <mergeCell ref="A27:B27"/>
    <mergeCell ref="BI26:BK26"/>
    <mergeCell ref="AE8:AF8"/>
    <mergeCell ref="V25:AA25"/>
    <mergeCell ref="A3:BK3"/>
    <mergeCell ref="J28:M28"/>
    <mergeCell ref="BD20:BF20"/>
    <mergeCell ref="E8:H8"/>
    <mergeCell ref="S10:T10"/>
    <mergeCell ref="AS10:BK10"/>
    <mergeCell ref="AX20:AZ20"/>
    <mergeCell ref="C26:F26"/>
    <mergeCell ref="AC10:AD10"/>
    <mergeCell ref="AB28:AG28"/>
    <mergeCell ref="AE10:AF10"/>
    <mergeCell ref="AN20:AQ20"/>
    <mergeCell ref="Q9:R9"/>
    <mergeCell ref="AN11:AR11"/>
    <mergeCell ref="BG27:BH27"/>
    <mergeCell ref="S9:T9"/>
    <mergeCell ref="BD22:BF22"/>
    <mergeCell ref="AS9:BK9"/>
    <mergeCell ref="E10:H10"/>
    <mergeCell ref="M8:N8"/>
    <mergeCell ref="A22:B22"/>
    <mergeCell ref="AC9:AD9"/>
    <mergeCell ref="O8:P8"/>
    <mergeCell ref="AE9:AF9"/>
    <mergeCell ref="AJ28:AM28"/>
    <mergeCell ref="O11:P11"/>
    <mergeCell ref="AN22:AQ22"/>
    <mergeCell ref="Q11:R11"/>
    <mergeCell ref="AB20:AG20"/>
    <mergeCell ref="AA4:AG4"/>
    <mergeCell ref="A38:BK38"/>
    <mergeCell ref="AA11:AB11"/>
    <mergeCell ref="A28:B28"/>
    <mergeCell ref="AC11:AD11"/>
    <mergeCell ref="U14:V14"/>
    <mergeCell ref="AB19:AI19"/>
    <mergeCell ref="AE11:AF11"/>
    <mergeCell ref="W14:X14"/>
    <mergeCell ref="C27:F27"/>
    <mergeCell ref="N27:U27"/>
    <mergeCell ref="V20:AA20"/>
    <mergeCell ref="AK12:AM12"/>
    <mergeCell ref="BG28:BH28"/>
    <mergeCell ref="A31:BK31"/>
    <mergeCell ref="AN13:AR13"/>
    <mergeCell ref="G28:I28"/>
    <mergeCell ref="N20:U20"/>
    <mergeCell ref="Q12:R12"/>
    <mergeCell ref="AN23:AQ23"/>
    <mergeCell ref="BI28:BK28"/>
    <mergeCell ref="S12:T12"/>
    <mergeCell ref="AK14:AM14"/>
    <mergeCell ref="BA28:BC28"/>
    <mergeCell ref="AH24:AI24"/>
    <mergeCell ref="AN15:AR15"/>
    <mergeCell ref="O4:Z4"/>
    <mergeCell ref="AS13:BK13"/>
    <mergeCell ref="N22:U22"/>
    <mergeCell ref="AK11:AM11"/>
    <mergeCell ref="AC12:AD12"/>
    <mergeCell ref="C28:F28"/>
    <mergeCell ref="AE12:AF12"/>
    <mergeCell ref="I13:L13"/>
    <mergeCell ref="A9:D9"/>
    <mergeCell ref="J23:M23"/>
    <mergeCell ref="AX25:AZ25"/>
    <mergeCell ref="BI20:BK20"/>
    <mergeCell ref="AI15:AJ15"/>
    <mergeCell ref="AR24:AW24"/>
    <mergeCell ref="E12:H12"/>
    <mergeCell ref="AS15:BK15"/>
    <mergeCell ref="AB23:AG23"/>
    <mergeCell ref="AC14:AD14"/>
    <mergeCell ref="AE14:AF14"/>
    <mergeCell ref="I15:L15"/>
    <mergeCell ref="A11:D11"/>
    <mergeCell ref="S13:T13"/>
    <mergeCell ref="BD27:BF27"/>
    <mergeCell ref="U13:V13"/>
    <mergeCell ref="A18:BK18"/>
    <mergeCell ref="M13:N13"/>
    <mergeCell ref="E14:H14"/>
    <mergeCell ref="N23:U23"/>
    <mergeCell ref="AK8:AM8"/>
    <mergeCell ref="A26:B26"/>
    <mergeCell ref="AR26:AW26"/>
    <mergeCell ref="AJ27:AM27"/>
    <mergeCell ref="Q15:R15"/>
    <mergeCell ref="A33:BK33"/>
    <mergeCell ref="M7:AF7"/>
    <mergeCell ref="S15:T15"/>
    <mergeCell ref="AH4:AN4"/>
    <mergeCell ref="F4:N4"/>
    <mergeCell ref="AN25:AQ25"/>
    <mergeCell ref="N19:AA19"/>
    <mergeCell ref="A35:BK35"/>
    <mergeCell ref="BG26:BH26"/>
    <mergeCell ref="U8:V8"/>
    <mergeCell ref="J27:M27"/>
    <mergeCell ref="W8:X8"/>
    <mergeCell ref="A4:E4"/>
    <mergeCell ref="G27:I27"/>
    <mergeCell ref="W11:X11"/>
    <mergeCell ref="J20:M20"/>
    <mergeCell ref="AX22:AZ22"/>
    <mergeCell ref="BA23:BC23"/>
    <mergeCell ref="BG25:BH25"/>
    <mergeCell ref="U10:V10"/>
    <mergeCell ref="AH22:AI22"/>
    <mergeCell ref="Y8:Z8"/>
    <mergeCell ref="AH28:AI28"/>
    <mergeCell ref="AA8:AB8"/>
    <mergeCell ref="AS11:BK11"/>
    <mergeCell ref="N26:U26"/>
    <mergeCell ref="A30:BK30"/>
    <mergeCell ref="J22:M22"/>
    <mergeCell ref="A8:D8"/>
    <mergeCell ref="U9:V9"/>
    <mergeCell ref="AN9:AR9"/>
    <mergeCell ref="V28:AA28"/>
    <mergeCell ref="AA10:AB10"/>
    <mergeCell ref="AB22:AG22"/>
    <mergeCell ref="BD23:BF23"/>
    <mergeCell ref="AR28:AW28"/>
    <mergeCell ref="N25:U25"/>
    <mergeCell ref="M9:N9"/>
    <mergeCell ref="O9:P9"/>
    <mergeCell ref="I10:L10"/>
    <mergeCell ref="A10:D10"/>
    <mergeCell ref="AH23:AI23"/>
    <mergeCell ref="Y9:Z9"/>
    <mergeCell ref="AA9:AB9"/>
    <mergeCell ref="A19:M19"/>
    <mergeCell ref="I9:L9"/>
    <mergeCell ref="M11:N11"/>
    <mergeCell ref="BG20:BH20"/>
    <mergeCell ref="Y14:Z14"/>
    <mergeCell ref="AG11:AH11"/>
    <mergeCell ref="Y11:Z11"/>
    <mergeCell ref="Q14:R14"/>
    <mergeCell ref="AI11:AJ11"/>
    <mergeCell ref="S14:T14"/>
    <mergeCell ref="BD24:BF24"/>
    <mergeCell ref="AS14:BK14"/>
    <mergeCell ref="G20:I20"/>
    <mergeCell ref="BG19:BK19"/>
    <mergeCell ref="I11:L11"/>
    <mergeCell ref="BA20:BC20"/>
    <mergeCell ref="BG22:BH22"/>
    <mergeCell ref="AN24:AQ24"/>
    <mergeCell ref="AX24:AZ24"/>
    <mergeCell ref="U12:V12"/>
    <mergeCell ref="M15:N15"/>
    <mergeCell ref="M12:N12"/>
    <mergeCell ref="W12:X12"/>
    <mergeCell ref="G22:I22"/>
    <mergeCell ref="AJ23:AM23"/>
    <mergeCell ref="C20:F20"/>
    <mergeCell ref="AN26:AQ26"/>
    <mergeCell ref="AE13:AF13"/>
    <mergeCell ref="J24:M24"/>
    <mergeCell ref="AX26:AZ26"/>
    <mergeCell ref="W13:X13"/>
    <mergeCell ref="AG13:AH13"/>
    <mergeCell ref="A23:B23"/>
    <mergeCell ref="Y13:Z13"/>
    <mergeCell ref="AH27:AI27"/>
    <mergeCell ref="AP4:BD4"/>
    <mergeCell ref="E13:H13"/>
    <mergeCell ref="C22:F22"/>
    <mergeCell ref="AB24:AG24"/>
    <mergeCell ref="AN8:AR8"/>
    <mergeCell ref="AE15:AF15"/>
    <mergeCell ref="J26:M26"/>
    <mergeCell ref="A12:D12"/>
    <mergeCell ref="AG15:AH15"/>
    <mergeCell ref="AH25:AI25"/>
    <mergeCell ref="G23:I23"/>
    <mergeCell ref="AR27:AW27"/>
    <mergeCell ref="E15:H15"/>
    <mergeCell ref="BI23:BK23"/>
    <mergeCell ref="N24:U24"/>
    <mergeCell ref="AB26:AG26"/>
    <mergeCell ref="AX27:AZ27"/>
    <mergeCell ref="J25:M25"/>
    <mergeCell ref="AG8:AH8"/>
    <mergeCell ref="AN10:AR10"/>
    <mergeCell ref="A34:BK34"/>
    <mergeCell ref="AI8:AJ8"/>
    <mergeCell ref="A14:D14"/>
    <mergeCell ref="BH1:BK1"/>
    <mergeCell ref="AS8:BK8"/>
    <mergeCell ref="A24:B24"/>
    <mergeCell ref="A7:L7"/>
    <mergeCell ref="C23:F23"/>
    <mergeCell ref="AB25:AG25"/>
    <mergeCell ref="I8:L8"/>
    <mergeCell ref="W10:X10"/>
    <mergeCell ref="V24:AA24"/>
    <mergeCell ref="O10:P10"/>
    <mergeCell ref="AG10:AH10"/>
    <mergeCell ref="BG24:BH24"/>
    <mergeCell ref="A36:BK36"/>
    <mergeCell ref="AI10:AJ10"/>
    <mergeCell ref="AB27:AG27"/>
    <mergeCell ref="BA27:BC27"/>
    <mergeCell ref="AJ20:AM20"/>
    <mergeCell ref="BD28:BF28"/>
    <mergeCell ref="AJ25:AM25"/>
    <mergeCell ref="Q8:R8"/>
    <mergeCell ref="AG9:AH9"/>
    <mergeCell ref="S8:T8"/>
    <mergeCell ref="AI9:AJ9"/>
    <mergeCell ref="AK10:AM10"/>
    <mergeCell ref="BA24:BC24"/>
    <mergeCell ref="AR25:AW25"/>
    <mergeCell ref="V27:AA27"/>
    <mergeCell ref="S11:T11"/>
    <mergeCell ref="A25:B25"/>
    <mergeCell ref="AN28:AQ28"/>
    <mergeCell ref="U11:V11"/>
    <mergeCell ref="AJ22:AM22"/>
    <mergeCell ref="Q10:R10"/>
    <mergeCell ref="A2:AD2"/>
    <mergeCell ref="A37:BK37"/>
    <mergeCell ref="BA26:BC26"/>
    <mergeCell ref="AJ19:AW19"/>
    <mergeCell ref="AR20:AW20"/>
    <mergeCell ref="G25:I25"/>
    <mergeCell ref="BI25:BK25"/>
    <mergeCell ref="BA25:BC25"/>
    <mergeCell ref="V22:AA22"/>
    <mergeCell ref="AX23:AZ23"/>
    <mergeCell ref="AN12:AR12"/>
    <mergeCell ref="A32:BK32"/>
    <mergeCell ref="AR22:AW22"/>
    <mergeCell ref="BI27:BK27"/>
    <mergeCell ref="BI22:BK22"/>
    <mergeCell ref="C25:F25"/>
    <mergeCell ref="BD26:BF26"/>
    <mergeCell ref="N28:U28"/>
    <mergeCell ref="W9:X9"/>
    <mergeCell ref="O12:P12"/>
    <mergeCell ref="AG12:AH12"/>
    <mergeCell ref="AN14:AR14"/>
    <mergeCell ref="A20:B20"/>
    <mergeCell ref="Y12:Z12"/>
    <mergeCell ref="AI12:AJ12"/>
    <mergeCell ref="E9:H9"/>
    <mergeCell ref="AA12:AB12"/>
    <mergeCell ref="AS12:BK12"/>
    <mergeCell ref="AX19:BF19"/>
    <mergeCell ref="AH26:AI26"/>
    <mergeCell ref="I12:L12"/>
    <mergeCell ref="M14:N14"/>
    <mergeCell ref="V23:AA23"/>
    <mergeCell ref="O14:P14"/>
    <mergeCell ref="AK13:AM13"/>
    <mergeCell ref="AG14:AH14"/>
    <mergeCell ref="BA22:BC22"/>
    <mergeCell ref="AK9:AM9"/>
    <mergeCell ref="AR23:AW23"/>
    <mergeCell ref="E11:H11"/>
    <mergeCell ref="AA14:AB14"/>
    <mergeCell ref="BD1:BG1"/>
    <mergeCell ref="AJ24:AM24"/>
    <mergeCell ref="O13:P13"/>
  </mergeCells>
  <conditionalFormatting sqref="M9:AF15">
    <cfRule type="expression" priority="1" dxfId="0" stopIfTrue="1">
      <formula>M9="×"</formula>
    </cfRule>
    <cfRule type="expression" priority="2" dxfId="2" stopIfTrue="0">
      <formula>M9="－"</formula>
    </cfRule>
  </conditionalFormatting>
  <conditionalFormatting sqref="AN9:AN15">
    <cfRule type="expression" priority="3" dxfId="1" stopIfTrue="0">
      <formula>$AN9&lt;&gt;""</formula>
    </cfRule>
  </conditionalFormatting>
  <conditionalFormatting sqref="BG22:BI28">
    <cfRule type="expression" priority="4" dxfId="0" stopIfTrue="1">
      <formula>AND(ISNUMBER(BG22),BG22&gt;=2,BG22=MAX(BG$22:BG$28))</formula>
    </cfRule>
    <cfRule type="expression" priority="5" dxfId="1" stopIfTrue="0">
      <formula>AND(ISNUMBER(BG22),BG22&gt;=2)</formula>
    </cfRule>
  </conditionalFormatting>
  <conditionalFormatting sqref="AX22:BA28">
    <cfRule type="expression" priority="6" dxfId="0" stopIfTrue="1">
      <formula>$AX22="期限超過"</formula>
    </cfRule>
  </conditionalFormatting>
  <conditionalFormatting sqref="AX22:AX28">
    <cfRule type="expression" priority="7" dxfId="1" stopIfTrue="0">
      <formula>OR($AX22="期限なし",$AX22="扱いを選ぶ")</formula>
    </cfRule>
  </conditionalFormatting>
  <conditionalFormatting sqref="AJ22:AJ28">
    <cfRule type="expression" priority="8" dxfId="0" stopIfTrue="1">
      <formula>$AX22="期限超過"</formula>
    </cfRule>
    <cfRule type="expression" priority="9" dxfId="1" stopIfTrue="0">
      <formula>$AX22="期限なし"</formula>
    </cfRule>
  </conditionalFormatting>
  <conditionalFormatting sqref="A22:BI28">
    <cfRule type="expression" priority="10" dxfId="2" stopIfTrue="0">
      <formula>OR($AX22="完了",$AX22="渡し済み")</formula>
    </cfRule>
  </conditionalFormatting>
  <printOptions horizontalCentered="1"/>
  <pageMargins left="0.3" right="0.3" top="0.4" bottom="0.4" header="0.2" footer="0.2"/>
  <pageSetup orientation="landscape" paperSize="9" fitToHeight="0" fitToWidth="1"/>
  <headerFooter>
    <oddHeader/>
    <oddFooter>&amp;C&amp;P / &amp;N</oddFooter>
    <evenHeader/>
    <evenFooter/>
    <firstHeader/>
    <firstFooter/>
  </headerFooter>
  <rowBreaks count="1" manualBreakCount="1">
    <brk id="17" min="0" max="16383" man="1"/>
  </rowBreak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genba-tameshita.com</dc:creator>
  <dc:title xmlns:dc="http://purl.org/dc/elements/1.1/">工程パトロール記録表</dc:title>
  <dcterms:created xmlns:dcterms="http://purl.org/dc/terms/" xmlns:xsi="http://www.w3.org/2001/XMLSchema-instance" xsi:type="dcterms:W3CDTF">2026-11-01T12:00:00Z</dcterms:created>
  <dcterms:modified xmlns:dcterms="http://purl.org/dc/terms/" xmlns:xsi="http://www.w3.org/2001/XMLSchema-instance" xsi:type="dcterms:W3CDTF">2026-11-01T00:50:36Z</dcterms:modified>
  <cp:lastModifiedBy>genba-tameshita.com</cp:lastModifiedBy>
</cp:coreProperties>
</file>